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955" windowHeight="11760"/>
  </bookViews>
  <sheets>
    <sheet name="DATA" sheetId="1" r:id="rId1"/>
    <sheet name="Graph年乖離度" sheetId="8" r:id="rId2"/>
  </sheets>
  <definedNames>
    <definedName name="_xlnm._FilterDatabase" localSheetId="0" hidden="1">DATA!$B$9:$B$20</definedName>
    <definedName name="_xlnm.Print_Area" localSheetId="0">DATA!$B$2:$Q$176</definedName>
    <definedName name="_xlnm.Print_Titles" localSheetId="0">DATA!$3:$4</definedName>
  </definedNames>
  <calcPr calcId="125725"/>
</workbook>
</file>

<file path=xl/calcChain.xml><?xml version="1.0" encoding="utf-8"?>
<calcChain xmlns="http://schemas.openxmlformats.org/spreadsheetml/2006/main">
  <c r="I8" i="1"/>
  <c r="J8" s="1"/>
  <c r="I7"/>
  <c r="J7" s="1"/>
  <c r="I6"/>
  <c r="J6" s="1"/>
  <c r="I9"/>
  <c r="J9" s="1"/>
  <c r="J176"/>
  <c r="N176" s="1"/>
  <c r="J175"/>
  <c r="N175" s="1"/>
  <c r="J174"/>
  <c r="N174" s="1"/>
  <c r="J173"/>
  <c r="N173" s="1"/>
  <c r="J172"/>
  <c r="N172" s="1"/>
  <c r="J171"/>
  <c r="N171" s="1"/>
  <c r="J170"/>
  <c r="N170" s="1"/>
  <c r="J169"/>
  <c r="N169" s="1"/>
  <c r="J168"/>
  <c r="N168" s="1"/>
  <c r="J167"/>
  <c r="N167" s="1"/>
  <c r="J166"/>
  <c r="J165"/>
  <c r="N165" s="1"/>
  <c r="M176"/>
  <c r="M175"/>
  <c r="M174"/>
  <c r="M173"/>
  <c r="M172"/>
  <c r="M171"/>
  <c r="M170"/>
  <c r="M169"/>
  <c r="M168"/>
  <c r="M167"/>
  <c r="M166"/>
  <c r="M165"/>
  <c r="J164"/>
  <c r="N164" s="1"/>
  <c r="J163"/>
  <c r="N163" s="1"/>
  <c r="J162"/>
  <c r="N162" s="1"/>
  <c r="J161"/>
  <c r="N161" s="1"/>
  <c r="J160"/>
  <c r="N160" s="1"/>
  <c r="J159"/>
  <c r="N159" s="1"/>
  <c r="J158"/>
  <c r="J157"/>
  <c r="J156"/>
  <c r="N156" s="1"/>
  <c r="J155"/>
  <c r="N155" s="1"/>
  <c r="J154"/>
  <c r="N154" s="1"/>
  <c r="M164"/>
  <c r="M163"/>
  <c r="M162"/>
  <c r="M161"/>
  <c r="M160"/>
  <c r="M159"/>
  <c r="M158"/>
  <c r="M157"/>
  <c r="M156"/>
  <c r="M155"/>
  <c r="M154"/>
  <c r="M153"/>
  <c r="J153"/>
  <c r="N153" s="1"/>
  <c r="J152"/>
  <c r="N152" s="1"/>
  <c r="J151"/>
  <c r="N151" s="1"/>
  <c r="J150"/>
  <c r="N150" s="1"/>
  <c r="J149"/>
  <c r="J148"/>
  <c r="N148" s="1"/>
  <c r="J147"/>
  <c r="N147" s="1"/>
  <c r="K176" l="1"/>
  <c r="P176" s="1"/>
  <c r="K160"/>
  <c r="P160" s="1"/>
  <c r="K162"/>
  <c r="P162" s="1"/>
  <c r="N158"/>
  <c r="K161"/>
  <c r="D173" s="1"/>
  <c r="E173" s="1"/>
  <c r="N157"/>
  <c r="N149"/>
  <c r="K172"/>
  <c r="P172" s="1"/>
  <c r="K159"/>
  <c r="P159" s="1"/>
  <c r="K174"/>
  <c r="P174" s="1"/>
  <c r="N166"/>
  <c r="K167"/>
  <c r="P167" s="1"/>
  <c r="K171"/>
  <c r="P171" s="1"/>
  <c r="K165"/>
  <c r="P165" s="1"/>
  <c r="K173"/>
  <c r="P173" s="1"/>
  <c r="K168"/>
  <c r="P168" s="1"/>
  <c r="K169"/>
  <c r="P169" s="1"/>
  <c r="K175"/>
  <c r="P175" s="1"/>
  <c r="K166"/>
  <c r="P166" s="1"/>
  <c r="K170"/>
  <c r="P170" s="1"/>
  <c r="K164"/>
  <c r="P164" s="1"/>
  <c r="K163"/>
  <c r="P163" s="1"/>
  <c r="K158"/>
  <c r="P158" s="1"/>
  <c r="J146"/>
  <c r="P161" l="1"/>
  <c r="N146"/>
  <c r="K157"/>
  <c r="P157" s="1"/>
  <c r="J145"/>
  <c r="J144"/>
  <c r="K155" l="1"/>
  <c r="P155" s="1"/>
  <c r="N144"/>
  <c r="N145"/>
  <c r="K156"/>
  <c r="P156" s="1"/>
  <c r="I143"/>
  <c r="J143" s="1"/>
  <c r="I142"/>
  <c r="J142" s="1"/>
  <c r="I141"/>
  <c r="N143" l="1"/>
  <c r="K154"/>
  <c r="P154" s="1"/>
  <c r="N142"/>
  <c r="K153"/>
  <c r="P153" s="1"/>
  <c r="I33"/>
  <c r="J33" s="1"/>
  <c r="N33" s="1"/>
  <c r="I34"/>
  <c r="J34" s="1"/>
  <c r="N34" s="1"/>
  <c r="I35"/>
  <c r="J35" s="1"/>
  <c r="I36"/>
  <c r="J36" s="1"/>
  <c r="N36" s="1"/>
  <c r="I37"/>
  <c r="J37" s="1"/>
  <c r="N37" s="1"/>
  <c r="I38"/>
  <c r="J38" s="1"/>
  <c r="N38" s="1"/>
  <c r="I39"/>
  <c r="J39" s="1"/>
  <c r="N39" s="1"/>
  <c r="I40"/>
  <c r="J40" s="1"/>
  <c r="N40" s="1"/>
  <c r="I41"/>
  <c r="J41" s="1"/>
  <c r="N41" s="1"/>
  <c r="I42"/>
  <c r="J42" s="1"/>
  <c r="N42" s="1"/>
  <c r="I43"/>
  <c r="J43" s="1"/>
  <c r="I44"/>
  <c r="J44" s="1"/>
  <c r="N44" s="1"/>
  <c r="J141"/>
  <c r="I140"/>
  <c r="J140" s="1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N132" s="1"/>
  <c r="I131"/>
  <c r="J131" s="1"/>
  <c r="N131" s="1"/>
  <c r="I130"/>
  <c r="J130" s="1"/>
  <c r="I129"/>
  <c r="J129" s="1"/>
  <c r="N129" s="1"/>
  <c r="I128"/>
  <c r="J128" s="1"/>
  <c r="N128" s="1"/>
  <c r="I127"/>
  <c r="J127" s="1"/>
  <c r="I126"/>
  <c r="J126" s="1"/>
  <c r="N126" s="1"/>
  <c r="I125"/>
  <c r="J125" s="1"/>
  <c r="I124"/>
  <c r="J124" s="1"/>
  <c r="N124" s="1"/>
  <c r="I123"/>
  <c r="J123" s="1"/>
  <c r="I122"/>
  <c r="J122" s="1"/>
  <c r="I121"/>
  <c r="J121" s="1"/>
  <c r="I120"/>
  <c r="J120" s="1"/>
  <c r="N120" s="1"/>
  <c r="I119"/>
  <c r="J119" s="1"/>
  <c r="N119" s="1"/>
  <c r="I118"/>
  <c r="J118" s="1"/>
  <c r="N118" s="1"/>
  <c r="I117"/>
  <c r="J117" s="1"/>
  <c r="I116"/>
  <c r="J116" s="1"/>
  <c r="N116" s="1"/>
  <c r="I115"/>
  <c r="J115" s="1"/>
  <c r="I114"/>
  <c r="J114" s="1"/>
  <c r="N114" s="1"/>
  <c r="I113"/>
  <c r="J113" s="1"/>
  <c r="I112"/>
  <c r="J112" s="1"/>
  <c r="N112" s="1"/>
  <c r="I111"/>
  <c r="J111" s="1"/>
  <c r="N111" s="1"/>
  <c r="I110"/>
  <c r="J110" s="1"/>
  <c r="N110" s="1"/>
  <c r="I109"/>
  <c r="J109" s="1"/>
  <c r="I108"/>
  <c r="J108" s="1"/>
  <c r="N108" s="1"/>
  <c r="I107"/>
  <c r="J107" s="1"/>
  <c r="I106"/>
  <c r="J106" s="1"/>
  <c r="I105"/>
  <c r="J105" s="1"/>
  <c r="I104"/>
  <c r="J104" s="1"/>
  <c r="N104" s="1"/>
  <c r="I103"/>
  <c r="J103" s="1"/>
  <c r="N103" s="1"/>
  <c r="I102"/>
  <c r="J102" s="1"/>
  <c r="N102" s="1"/>
  <c r="I101"/>
  <c r="J101" s="1"/>
  <c r="I100"/>
  <c r="J100" s="1"/>
  <c r="N100" s="1"/>
  <c r="I99"/>
  <c r="J99" s="1"/>
  <c r="I98"/>
  <c r="J98" s="1"/>
  <c r="N98" s="1"/>
  <c r="I97"/>
  <c r="J97" s="1"/>
  <c r="I96"/>
  <c r="J96" s="1"/>
  <c r="N96" s="1"/>
  <c r="I95"/>
  <c r="J95" s="1"/>
  <c r="N95" s="1"/>
  <c r="I94"/>
  <c r="J94" s="1"/>
  <c r="N94" s="1"/>
  <c r="I93"/>
  <c r="J93" s="1"/>
  <c r="I92"/>
  <c r="J92" s="1"/>
  <c r="N92" s="1"/>
  <c r="I91"/>
  <c r="J91" s="1"/>
  <c r="I90"/>
  <c r="J90" s="1"/>
  <c r="I89"/>
  <c r="J89" s="1"/>
  <c r="I88"/>
  <c r="J88" s="1"/>
  <c r="N88" s="1"/>
  <c r="I87"/>
  <c r="J87" s="1"/>
  <c r="N87" s="1"/>
  <c r="I86"/>
  <c r="J86" s="1"/>
  <c r="N86" s="1"/>
  <c r="I85"/>
  <c r="J85" s="1"/>
  <c r="I84"/>
  <c r="J84" s="1"/>
  <c r="N84" s="1"/>
  <c r="I83"/>
  <c r="J83" s="1"/>
  <c r="I82"/>
  <c r="J82" s="1"/>
  <c r="N82" s="1"/>
  <c r="I81"/>
  <c r="J81" s="1"/>
  <c r="I80"/>
  <c r="J80" s="1"/>
  <c r="N80" s="1"/>
  <c r="I79"/>
  <c r="J79" s="1"/>
  <c r="N79" s="1"/>
  <c r="I78"/>
  <c r="J78" s="1"/>
  <c r="N78" s="1"/>
  <c r="I77"/>
  <c r="J77" s="1"/>
  <c r="I76"/>
  <c r="J76" s="1"/>
  <c r="N76" s="1"/>
  <c r="I75"/>
  <c r="J75" s="1"/>
  <c r="I74"/>
  <c r="J74" s="1"/>
  <c r="I73"/>
  <c r="J73" s="1"/>
  <c r="I72"/>
  <c r="J72" s="1"/>
  <c r="N72" s="1"/>
  <c r="I71"/>
  <c r="J71" s="1"/>
  <c r="N71" s="1"/>
  <c r="I70"/>
  <c r="J70" s="1"/>
  <c r="N70" s="1"/>
  <c r="I69"/>
  <c r="J69" s="1"/>
  <c r="I68"/>
  <c r="J68" s="1"/>
  <c r="N68" s="1"/>
  <c r="I67"/>
  <c r="J67" s="1"/>
  <c r="I66"/>
  <c r="J66" s="1"/>
  <c r="N66" s="1"/>
  <c r="I65"/>
  <c r="J65" s="1"/>
  <c r="I64"/>
  <c r="J64" s="1"/>
  <c r="N64" s="1"/>
  <c r="I63"/>
  <c r="J63" s="1"/>
  <c r="N63" s="1"/>
  <c r="I62"/>
  <c r="J62" s="1"/>
  <c r="N62" s="1"/>
  <c r="I61"/>
  <c r="J61" s="1"/>
  <c r="I60"/>
  <c r="J60" s="1"/>
  <c r="N60" s="1"/>
  <c r="I59"/>
  <c r="J59" s="1"/>
  <c r="I58"/>
  <c r="J58" s="1"/>
  <c r="I57"/>
  <c r="J57" s="1"/>
  <c r="I56"/>
  <c r="J56" s="1"/>
  <c r="N56" s="1"/>
  <c r="I55"/>
  <c r="J55" s="1"/>
  <c r="N55" s="1"/>
  <c r="I54"/>
  <c r="J54" s="1"/>
  <c r="N54" s="1"/>
  <c r="I53"/>
  <c r="J53" s="1"/>
  <c r="I52"/>
  <c r="J52" s="1"/>
  <c r="N52" s="1"/>
  <c r="I51"/>
  <c r="J51" s="1"/>
  <c r="I50"/>
  <c r="J50" s="1"/>
  <c r="N50" s="1"/>
  <c r="I49"/>
  <c r="J49" s="1"/>
  <c r="I48"/>
  <c r="J48" s="1"/>
  <c r="N48" s="1"/>
  <c r="I47"/>
  <c r="J47" s="1"/>
  <c r="N47" s="1"/>
  <c r="I46"/>
  <c r="J46" s="1"/>
  <c r="N46" s="1"/>
  <c r="I45"/>
  <c r="J45" s="1"/>
  <c r="I32"/>
  <c r="J32" s="1"/>
  <c r="N32" s="1"/>
  <c r="I31"/>
  <c r="J31" s="1"/>
  <c r="N31" s="1"/>
  <c r="I30"/>
  <c r="J30" s="1"/>
  <c r="N30" s="1"/>
  <c r="I29"/>
  <c r="J29" s="1"/>
  <c r="N29" s="1"/>
  <c r="I28"/>
  <c r="J28" s="1"/>
  <c r="N28" s="1"/>
  <c r="I27"/>
  <c r="J27" s="1"/>
  <c r="N27" s="1"/>
  <c r="I26"/>
  <c r="J26" s="1"/>
  <c r="N26" s="1"/>
  <c r="I25"/>
  <c r="J25" s="1"/>
  <c r="N25" s="1"/>
  <c r="I24"/>
  <c r="J24" s="1"/>
  <c r="N24" s="1"/>
  <c r="I23"/>
  <c r="J23" s="1"/>
  <c r="N23" s="1"/>
  <c r="I22"/>
  <c r="J22" s="1"/>
  <c r="N22" s="1"/>
  <c r="I21"/>
  <c r="J21" s="1"/>
  <c r="I20"/>
  <c r="J20" s="1"/>
  <c r="N20" s="1"/>
  <c r="I19"/>
  <c r="J19" s="1"/>
  <c r="I18"/>
  <c r="J18" s="1"/>
  <c r="I17"/>
  <c r="J17" s="1"/>
  <c r="I16"/>
  <c r="J16" s="1"/>
  <c r="N16" s="1"/>
  <c r="I15"/>
  <c r="J15" s="1"/>
  <c r="N15" s="1"/>
  <c r="I14"/>
  <c r="J14" s="1"/>
  <c r="N14" s="1"/>
  <c r="I13"/>
  <c r="J13" s="1"/>
  <c r="I12"/>
  <c r="J12" s="1"/>
  <c r="N12" s="1"/>
  <c r="I11"/>
  <c r="J11" s="1"/>
  <c r="I10"/>
  <c r="J10" s="1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K17" l="1"/>
  <c r="D29" s="1"/>
  <c r="E29" s="1"/>
  <c r="F173" s="1"/>
  <c r="K149"/>
  <c r="N138"/>
  <c r="N135"/>
  <c r="K146"/>
  <c r="P146" s="1"/>
  <c r="N140"/>
  <c r="K151"/>
  <c r="P151" s="1"/>
  <c r="N43"/>
  <c r="K53"/>
  <c r="D65" s="1"/>
  <c r="E65" s="1"/>
  <c r="K54"/>
  <c r="P54" s="1"/>
  <c r="K52"/>
  <c r="P52" s="1"/>
  <c r="N35"/>
  <c r="K46"/>
  <c r="P46" s="1"/>
  <c r="K69"/>
  <c r="P69" s="1"/>
  <c r="N58"/>
  <c r="K85"/>
  <c r="P85" s="1"/>
  <c r="N74"/>
  <c r="K101"/>
  <c r="D113" s="1"/>
  <c r="E113" s="1"/>
  <c r="N90"/>
  <c r="K117"/>
  <c r="P117" s="1"/>
  <c r="N106"/>
  <c r="K133"/>
  <c r="P133" s="1"/>
  <c r="N122"/>
  <c r="N130"/>
  <c r="K141"/>
  <c r="P141" s="1"/>
  <c r="N136"/>
  <c r="K147"/>
  <c r="P147" s="1"/>
  <c r="N134"/>
  <c r="K145"/>
  <c r="P145" s="1"/>
  <c r="N141"/>
  <c r="K152"/>
  <c r="P152" s="1"/>
  <c r="K62"/>
  <c r="P62" s="1"/>
  <c r="N51"/>
  <c r="K70"/>
  <c r="P70" s="1"/>
  <c r="N59"/>
  <c r="K78"/>
  <c r="P78" s="1"/>
  <c r="N67"/>
  <c r="K86"/>
  <c r="P86" s="1"/>
  <c r="N75"/>
  <c r="K94"/>
  <c r="P94" s="1"/>
  <c r="N83"/>
  <c r="K102"/>
  <c r="P102" s="1"/>
  <c r="N91"/>
  <c r="K110"/>
  <c r="P110" s="1"/>
  <c r="N99"/>
  <c r="K118"/>
  <c r="P118" s="1"/>
  <c r="N107"/>
  <c r="K126"/>
  <c r="P126" s="1"/>
  <c r="N115"/>
  <c r="K134"/>
  <c r="P134" s="1"/>
  <c r="N123"/>
  <c r="K137"/>
  <c r="D149" s="1"/>
  <c r="E149" s="1"/>
  <c r="N127"/>
  <c r="K140"/>
  <c r="P140" s="1"/>
  <c r="K142"/>
  <c r="P142" s="1"/>
  <c r="N18"/>
  <c r="K18"/>
  <c r="K19"/>
  <c r="N139"/>
  <c r="K150"/>
  <c r="P150" s="1"/>
  <c r="K48"/>
  <c r="P48" s="1"/>
  <c r="K139"/>
  <c r="P139" s="1"/>
  <c r="K143"/>
  <c r="P143" s="1"/>
  <c r="K32"/>
  <c r="P32" s="1"/>
  <c r="N21"/>
  <c r="K56"/>
  <c r="P56" s="1"/>
  <c r="N45"/>
  <c r="K60"/>
  <c r="P60" s="1"/>
  <c r="N49"/>
  <c r="K64"/>
  <c r="P64" s="1"/>
  <c r="N53"/>
  <c r="K68"/>
  <c r="P68" s="1"/>
  <c r="N57"/>
  <c r="K72"/>
  <c r="P72" s="1"/>
  <c r="N61"/>
  <c r="K76"/>
  <c r="P76" s="1"/>
  <c r="N65"/>
  <c r="K80"/>
  <c r="P80" s="1"/>
  <c r="N69"/>
  <c r="K84"/>
  <c r="P84" s="1"/>
  <c r="N73"/>
  <c r="K88"/>
  <c r="N77"/>
  <c r="K92"/>
  <c r="P92" s="1"/>
  <c r="N81"/>
  <c r="K96"/>
  <c r="P96" s="1"/>
  <c r="N85"/>
  <c r="K100"/>
  <c r="P100" s="1"/>
  <c r="N89"/>
  <c r="K104"/>
  <c r="P104" s="1"/>
  <c r="N93"/>
  <c r="K108"/>
  <c r="P108" s="1"/>
  <c r="N97"/>
  <c r="K112"/>
  <c r="P112" s="1"/>
  <c r="N101"/>
  <c r="K116"/>
  <c r="P116" s="1"/>
  <c r="N105"/>
  <c r="K120"/>
  <c r="P120" s="1"/>
  <c r="N109"/>
  <c r="K124"/>
  <c r="P124" s="1"/>
  <c r="N113"/>
  <c r="K128"/>
  <c r="P128" s="1"/>
  <c r="N117"/>
  <c r="K132"/>
  <c r="P132" s="1"/>
  <c r="N121"/>
  <c r="K136"/>
  <c r="P136" s="1"/>
  <c r="N125"/>
  <c r="N133"/>
  <c r="K144"/>
  <c r="P144" s="1"/>
  <c r="N137"/>
  <c r="K148"/>
  <c r="P148" s="1"/>
  <c r="K138"/>
  <c r="P138" s="1"/>
  <c r="K21"/>
  <c r="P21" s="1"/>
  <c r="N10"/>
  <c r="K28"/>
  <c r="P28" s="1"/>
  <c r="N17"/>
  <c r="K24"/>
  <c r="P24" s="1"/>
  <c r="N13"/>
  <c r="K22"/>
  <c r="P22" s="1"/>
  <c r="N11"/>
  <c r="K30"/>
  <c r="P30" s="1"/>
  <c r="N19"/>
  <c r="K20"/>
  <c r="P20" s="1"/>
  <c r="N9"/>
  <c r="K36"/>
  <c r="P36" s="1"/>
  <c r="K40"/>
  <c r="P40" s="1"/>
  <c r="K44"/>
  <c r="P44" s="1"/>
  <c r="K34"/>
  <c r="P34" s="1"/>
  <c r="K42"/>
  <c r="P42" s="1"/>
  <c r="K35"/>
  <c r="P35" s="1"/>
  <c r="K43"/>
  <c r="P43" s="1"/>
  <c r="K33"/>
  <c r="P33" s="1"/>
  <c r="K37"/>
  <c r="P37" s="1"/>
  <c r="K41"/>
  <c r="K38"/>
  <c r="P38" s="1"/>
  <c r="K39"/>
  <c r="P39" s="1"/>
  <c r="K26"/>
  <c r="P26" s="1"/>
  <c r="K25"/>
  <c r="P25" s="1"/>
  <c r="K50"/>
  <c r="P50" s="1"/>
  <c r="K49"/>
  <c r="P49" s="1"/>
  <c r="K58"/>
  <c r="P58" s="1"/>
  <c r="K57"/>
  <c r="P57" s="1"/>
  <c r="K66"/>
  <c r="P66" s="1"/>
  <c r="K65"/>
  <c r="D77" s="1"/>
  <c r="E77" s="1"/>
  <c r="K74"/>
  <c r="P74" s="1"/>
  <c r="K73"/>
  <c r="P73" s="1"/>
  <c r="K82"/>
  <c r="P82" s="1"/>
  <c r="K81"/>
  <c r="K90"/>
  <c r="P90" s="1"/>
  <c r="K89"/>
  <c r="D101" s="1"/>
  <c r="E101" s="1"/>
  <c r="K98"/>
  <c r="P98" s="1"/>
  <c r="K97"/>
  <c r="P97" s="1"/>
  <c r="K106"/>
  <c r="P106" s="1"/>
  <c r="K105"/>
  <c r="P105" s="1"/>
  <c r="K114"/>
  <c r="P114" s="1"/>
  <c r="K113"/>
  <c r="D125" s="1"/>
  <c r="E125" s="1"/>
  <c r="K122"/>
  <c r="P122" s="1"/>
  <c r="K121"/>
  <c r="P121" s="1"/>
  <c r="K130"/>
  <c r="P130" s="1"/>
  <c r="K129"/>
  <c r="P129" s="1"/>
  <c r="K29"/>
  <c r="K45"/>
  <c r="P45" s="1"/>
  <c r="K61"/>
  <c r="P61" s="1"/>
  <c r="K77"/>
  <c r="D89" s="1"/>
  <c r="E89" s="1"/>
  <c r="K93"/>
  <c r="P93" s="1"/>
  <c r="K109"/>
  <c r="P109" s="1"/>
  <c r="K125"/>
  <c r="D137" s="1"/>
  <c r="E137" s="1"/>
  <c r="K115"/>
  <c r="P115" s="1"/>
  <c r="K119"/>
  <c r="P119" s="1"/>
  <c r="K123"/>
  <c r="P123" s="1"/>
  <c r="K135"/>
  <c r="P135" s="1"/>
  <c r="P81"/>
  <c r="K23"/>
  <c r="P23" s="1"/>
  <c r="K27"/>
  <c r="P27" s="1"/>
  <c r="K31"/>
  <c r="P31" s="1"/>
  <c r="K47"/>
  <c r="P47" s="1"/>
  <c r="K51"/>
  <c r="P51" s="1"/>
  <c r="K55"/>
  <c r="P55" s="1"/>
  <c r="K59"/>
  <c r="P59" s="1"/>
  <c r="K63"/>
  <c r="P63" s="1"/>
  <c r="K67"/>
  <c r="P67" s="1"/>
  <c r="K71"/>
  <c r="P71" s="1"/>
  <c r="K75"/>
  <c r="P75" s="1"/>
  <c r="K79"/>
  <c r="P79" s="1"/>
  <c r="K83"/>
  <c r="P83" s="1"/>
  <c r="K87"/>
  <c r="P87" s="1"/>
  <c r="K91"/>
  <c r="P91" s="1"/>
  <c r="K95"/>
  <c r="P95" s="1"/>
  <c r="K99"/>
  <c r="P99" s="1"/>
  <c r="K103"/>
  <c r="P103" s="1"/>
  <c r="K107"/>
  <c r="P107" s="1"/>
  <c r="K111"/>
  <c r="P111" s="1"/>
  <c r="K127"/>
  <c r="P127" s="1"/>
  <c r="K131"/>
  <c r="P131" s="1"/>
  <c r="P88"/>
  <c r="Q152" l="1"/>
  <c r="P125"/>
  <c r="Q125" s="1"/>
  <c r="P89"/>
  <c r="Q89" s="1"/>
  <c r="P77"/>
  <c r="Q77" s="1"/>
  <c r="P137"/>
  <c r="Q137" s="1"/>
  <c r="P113"/>
  <c r="Q113" s="1"/>
  <c r="P65"/>
  <c r="Q65" s="1"/>
  <c r="P53"/>
  <c r="Q53" s="1"/>
  <c r="F137"/>
  <c r="F89"/>
  <c r="F125"/>
  <c r="F77"/>
  <c r="F149"/>
  <c r="F29"/>
  <c r="F65"/>
  <c r="F101"/>
  <c r="F113"/>
  <c r="P29"/>
  <c r="Q29" s="1"/>
  <c r="D41"/>
  <c r="E41" s="1"/>
  <c r="F41" s="1"/>
  <c r="D161"/>
  <c r="E161" s="1"/>
  <c r="F161" s="1"/>
  <c r="P149"/>
  <c r="Q149" s="1"/>
  <c r="P101"/>
  <c r="Q101" s="1"/>
  <c r="P41"/>
  <c r="Q41" s="1"/>
  <c r="D53"/>
  <c r="E53" s="1"/>
  <c r="F53" s="1"/>
  <c r="Q39"/>
  <c r="Q33"/>
  <c r="Q34"/>
  <c r="Q150"/>
  <c r="Q38"/>
  <c r="Q43"/>
  <c r="Q44"/>
  <c r="Q156"/>
  <c r="Q147"/>
  <c r="Q165"/>
  <c r="Q148"/>
  <c r="Q154"/>
  <c r="Q155"/>
  <c r="Q157"/>
  <c r="Q160"/>
  <c r="Q153"/>
  <c r="Q172"/>
  <c r="Q162"/>
  <c r="Q176"/>
  <c r="Q161"/>
  <c r="Q158"/>
  <c r="Q146"/>
  <c r="Q173"/>
  <c r="Q166"/>
  <c r="Q174"/>
  <c r="Q171"/>
  <c r="Q169"/>
  <c r="Q175"/>
  <c r="Q163"/>
  <c r="Q164"/>
  <c r="Q168"/>
  <c r="Q159"/>
  <c r="Q167"/>
  <c r="Q170"/>
  <c r="Q145"/>
  <c r="Q144"/>
  <c r="Q23"/>
  <c r="Q27"/>
  <c r="Q31"/>
  <c r="Q47"/>
  <c r="Q51"/>
  <c r="Q55"/>
  <c r="Q59"/>
  <c r="Q63"/>
  <c r="Q67"/>
  <c r="Q71"/>
  <c r="Q75"/>
  <c r="Q79"/>
  <c r="Q83"/>
  <c r="Q87"/>
  <c r="Q91"/>
  <c r="Q95"/>
  <c r="Q99"/>
  <c r="Q103"/>
  <c r="Q107"/>
  <c r="Q111"/>
  <c r="Q115"/>
  <c r="Q119"/>
  <c r="Q123"/>
  <c r="Q127"/>
  <c r="Q131"/>
  <c r="Q135"/>
  <c r="Q139"/>
  <c r="Q28"/>
  <c r="Q52"/>
  <c r="Q68"/>
  <c r="Q84"/>
  <c r="Q92"/>
  <c r="Q108"/>
  <c r="Q120"/>
  <c r="Q136"/>
  <c r="Q22"/>
  <c r="Q26"/>
  <c r="Q30"/>
  <c r="Q46"/>
  <c r="Q50"/>
  <c r="Q54"/>
  <c r="Q58"/>
  <c r="Q62"/>
  <c r="Q66"/>
  <c r="Q70"/>
  <c r="Q74"/>
  <c r="Q78"/>
  <c r="Q82"/>
  <c r="Q86"/>
  <c r="Q90"/>
  <c r="Q94"/>
  <c r="Q98"/>
  <c r="Q102"/>
  <c r="Q106"/>
  <c r="Q110"/>
  <c r="Q114"/>
  <c r="Q118"/>
  <c r="Q122"/>
  <c r="Q126"/>
  <c r="Q130"/>
  <c r="Q134"/>
  <c r="Q138"/>
  <c r="Q24"/>
  <c r="Q56"/>
  <c r="Q64"/>
  <c r="Q80"/>
  <c r="Q96"/>
  <c r="Q104"/>
  <c r="Q116"/>
  <c r="Q132"/>
  <c r="Q21"/>
  <c r="Q25"/>
  <c r="Q45"/>
  <c r="Q49"/>
  <c r="Q57"/>
  <c r="Q61"/>
  <c r="Q69"/>
  <c r="Q73"/>
  <c r="Q81"/>
  <c r="Q85"/>
  <c r="Q93"/>
  <c r="Q97"/>
  <c r="Q105"/>
  <c r="Q109"/>
  <c r="Q117"/>
  <c r="Q121"/>
  <c r="Q129"/>
  <c r="Q133"/>
  <c r="Q141"/>
  <c r="Q143"/>
  <c r="Q20"/>
  <c r="Q32"/>
  <c r="Q48"/>
  <c r="Q60"/>
  <c r="Q72"/>
  <c r="Q76"/>
  <c r="Q88"/>
  <c r="Q100"/>
  <c r="Q112"/>
  <c r="Q124"/>
  <c r="Q128"/>
  <c r="Q140"/>
  <c r="Q37"/>
  <c r="Q42"/>
  <c r="Q36"/>
  <c r="Q151"/>
  <c r="O153"/>
  <c r="O149"/>
  <c r="O145"/>
  <c r="O141"/>
  <c r="O137"/>
  <c r="O133"/>
  <c r="O129"/>
  <c r="O125"/>
  <c r="O121"/>
  <c r="O117"/>
  <c r="O113"/>
  <c r="O109"/>
  <c r="O105"/>
  <c r="O101"/>
  <c r="O97"/>
  <c r="O93"/>
  <c r="O89"/>
  <c r="O85"/>
  <c r="O81"/>
  <c r="O77"/>
  <c r="O73"/>
  <c r="O69"/>
  <c r="O65"/>
  <c r="O61"/>
  <c r="O57"/>
  <c r="O53"/>
  <c r="O49"/>
  <c r="O45"/>
  <c r="O41"/>
  <c r="O37"/>
  <c r="O33"/>
  <c r="O29"/>
  <c r="O25"/>
  <c r="O21"/>
  <c r="O17"/>
  <c r="O13"/>
  <c r="O9"/>
  <c r="O170"/>
  <c r="O159"/>
  <c r="O150"/>
  <c r="O146"/>
  <c r="O142"/>
  <c r="O138"/>
  <c r="O134"/>
  <c r="O130"/>
  <c r="O126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162"/>
  <c r="O148"/>
  <c r="O140"/>
  <c r="O128"/>
  <c r="O120"/>
  <c r="O112"/>
  <c r="O104"/>
  <c r="O96"/>
  <c r="O84"/>
  <c r="O72"/>
  <c r="O64"/>
  <c r="O56"/>
  <c r="O44"/>
  <c r="O36"/>
  <c r="O24"/>
  <c r="O16"/>
  <c r="O174"/>
  <c r="O169"/>
  <c r="O157"/>
  <c r="O151"/>
  <c r="O147"/>
  <c r="O143"/>
  <c r="O139"/>
  <c r="O135"/>
  <c r="O131"/>
  <c r="O127"/>
  <c r="O123"/>
  <c r="O119"/>
  <c r="O115"/>
  <c r="O111"/>
  <c r="O107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173"/>
  <c r="O165"/>
  <c r="O152"/>
  <c r="O144"/>
  <c r="O136"/>
  <c r="O132"/>
  <c r="O124"/>
  <c r="O116"/>
  <c r="O108"/>
  <c r="O100"/>
  <c r="O92"/>
  <c r="O88"/>
  <c r="O80"/>
  <c r="O76"/>
  <c r="O68"/>
  <c r="O60"/>
  <c r="O52"/>
  <c r="O48"/>
  <c r="O40"/>
  <c r="O32"/>
  <c r="O28"/>
  <c r="O20"/>
  <c r="O12"/>
  <c r="O154"/>
  <c r="O167"/>
  <c r="O156"/>
  <c r="O175"/>
  <c r="O163"/>
  <c r="O155"/>
  <c r="O172"/>
  <c r="O164"/>
  <c r="O171"/>
  <c r="O160"/>
  <c r="O168"/>
  <c r="O176"/>
  <c r="O158"/>
  <c r="O161"/>
  <c r="O166"/>
  <c r="Q35"/>
  <c r="Q40"/>
  <c r="Q142"/>
</calcChain>
</file>

<file path=xl/sharedStrings.xml><?xml version="1.0" encoding="utf-8"?>
<sst xmlns="http://schemas.openxmlformats.org/spreadsheetml/2006/main" count="45" uniqueCount="29">
  <si>
    <t>当月</t>
    <rPh sb="0" eb="2">
      <t>トウゲツ</t>
    </rPh>
    <phoneticPr fontId="1"/>
  </si>
  <si>
    <t>過去12カ月</t>
    <rPh sb="0" eb="2">
      <t>カコ</t>
    </rPh>
    <rPh sb="5" eb="6">
      <t>ゲツ</t>
    </rPh>
    <phoneticPr fontId="1"/>
  </si>
  <si>
    <t>さくらココ</t>
    <phoneticPr fontId="1"/>
  </si>
  <si>
    <t>発電実績</t>
    <rPh sb="0" eb="2">
      <t>ハツデン</t>
    </rPh>
    <rPh sb="2" eb="4">
      <t>ジッセキ</t>
    </rPh>
    <phoneticPr fontId="1"/>
  </si>
  <si>
    <t>年乖離度</t>
    <rPh sb="0" eb="1">
      <t>ネン</t>
    </rPh>
    <rPh sb="1" eb="3">
      <t>カイリ</t>
    </rPh>
    <rPh sb="3" eb="4">
      <t>ド</t>
    </rPh>
    <phoneticPr fontId="1"/>
  </si>
  <si>
    <t>Pm</t>
    <phoneticPr fontId="1"/>
  </si>
  <si>
    <t>Py</t>
    <phoneticPr fontId="1"/>
  </si>
  <si>
    <t>年月</t>
    <rPh sb="0" eb="2">
      <t>ネンゲツ</t>
    </rPh>
    <phoneticPr fontId="1"/>
  </si>
  <si>
    <t>平均全天</t>
    <rPh sb="0" eb="2">
      <t>ヘイキン</t>
    </rPh>
    <rPh sb="2" eb="4">
      <t>ゼンテン</t>
    </rPh>
    <phoneticPr fontId="1"/>
  </si>
  <si>
    <t>日射量[J/㎡]</t>
    <phoneticPr fontId="1"/>
  </si>
  <si>
    <t>暦日数</t>
    <rPh sb="0" eb="1">
      <t>コヨミ</t>
    </rPh>
    <rPh sb="1" eb="3">
      <t>ニッスウ</t>
    </rPh>
    <phoneticPr fontId="1"/>
  </si>
  <si>
    <t>当月全天</t>
    <rPh sb="0" eb="2">
      <t>トウゲツ</t>
    </rPh>
    <rPh sb="2" eb="4">
      <t>ゼンテン</t>
    </rPh>
    <phoneticPr fontId="1"/>
  </si>
  <si>
    <t>全天日射量</t>
    <rPh sb="0" eb="2">
      <t>ゼンテン</t>
    </rPh>
    <rPh sb="2" eb="4">
      <t>ニッシャ</t>
    </rPh>
    <rPh sb="4" eb="5">
      <t>リョウ</t>
    </rPh>
    <phoneticPr fontId="1"/>
  </si>
  <si>
    <t>発電実績/</t>
    <rPh sb="0" eb="2">
      <t>ハツデン</t>
    </rPh>
    <rPh sb="2" eb="4">
      <t>ジッセキ</t>
    </rPh>
    <phoneticPr fontId="1"/>
  </si>
  <si>
    <t>Sd</t>
    <phoneticPr fontId="1"/>
  </si>
  <si>
    <t>D</t>
    <phoneticPr fontId="1"/>
  </si>
  <si>
    <t>Sm=Sd*D</t>
    <phoneticPr fontId="1"/>
  </si>
  <si>
    <t>Sy</t>
    <phoneticPr fontId="1"/>
  </si>
  <si>
    <t>全天日射量(つくば)基準</t>
    <rPh sb="0" eb="2">
      <t>ゼンテン</t>
    </rPh>
    <rPh sb="2" eb="4">
      <t>ニッシャ</t>
    </rPh>
    <rPh sb="4" eb="5">
      <t>リョウ</t>
    </rPh>
    <rPh sb="10" eb="12">
      <t>キジュン</t>
    </rPh>
    <phoneticPr fontId="1"/>
  </si>
  <si>
    <t>月乖離度</t>
    <rPh sb="0" eb="1">
      <t>ツキ</t>
    </rPh>
    <rPh sb="1" eb="3">
      <t>カイリ</t>
    </rPh>
    <rPh sb="3" eb="4">
      <t>ド</t>
    </rPh>
    <phoneticPr fontId="1"/>
  </si>
  <si>
    <t>αm=Pm/Sm</t>
    <phoneticPr fontId="1"/>
  </si>
  <si>
    <t>αy=Py/Sy</t>
    <phoneticPr fontId="1"/>
  </si>
  <si>
    <t>αy/(04/3のαy)</t>
    <phoneticPr fontId="1"/>
  </si>
  <si>
    <t>αm/(03/4のαm)</t>
    <phoneticPr fontId="1"/>
  </si>
  <si>
    <t>サンサン9</t>
    <phoneticPr fontId="1"/>
  </si>
  <si>
    <t>年月</t>
    <rPh sb="0" eb="2">
      <t>ネンゲツ</t>
    </rPh>
    <phoneticPr fontId="1"/>
  </si>
  <si>
    <t>P9y</t>
    <phoneticPr fontId="1"/>
  </si>
  <si>
    <t>α9y/(03/12のα9y)</t>
    <phoneticPr fontId="1"/>
  </si>
  <si>
    <t>α9y=P9y/Sy</t>
    <phoneticPr fontId="1"/>
  </si>
</sst>
</file>

<file path=xl/styles.xml><?xml version="1.0" encoding="utf-8"?>
<styleSheet xmlns="http://schemas.openxmlformats.org/spreadsheetml/2006/main">
  <numFmts count="3">
    <numFmt numFmtId="176" formatCode="yy&quot;/&quot;m&quot;&quot;;@"/>
    <numFmt numFmtId="177" formatCode="0.00_ "/>
    <numFmt numFmtId="178" formatCode="&quot;/&quot;m&quot;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.1"/>
      <color rgb="FF333333"/>
      <name val="ＭＳ Ｐゴシック"/>
      <family val="3"/>
      <charset val="128"/>
    </font>
    <font>
      <sz val="12.1"/>
      <color rgb="FF33333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0" fontId="0" fillId="0" borderId="3" xfId="0" applyBorder="1">
      <alignment vertical="center"/>
    </xf>
    <xf numFmtId="0" fontId="2" fillId="0" borderId="6" xfId="0" applyFont="1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176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7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7" fontId="0" fillId="0" borderId="16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7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>
      <alignment vertical="center"/>
    </xf>
    <xf numFmtId="177" fontId="0" fillId="0" borderId="27" xfId="0" applyNumberFormat="1" applyBorder="1">
      <alignment vertical="center"/>
    </xf>
    <xf numFmtId="0" fontId="0" fillId="0" borderId="27" xfId="0" applyBorder="1">
      <alignment vertical="center"/>
    </xf>
    <xf numFmtId="177" fontId="0" fillId="0" borderId="26" xfId="0" applyNumberFormat="1" applyBorder="1">
      <alignment vertical="center"/>
    </xf>
    <xf numFmtId="176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177" fontId="0" fillId="0" borderId="32" xfId="0" applyNumberForma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176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177" fontId="0" fillId="0" borderId="37" xfId="0" applyNumberFormat="1" applyBorder="1">
      <alignment vertical="center"/>
    </xf>
    <xf numFmtId="0" fontId="0" fillId="0" borderId="37" xfId="0" applyBorder="1">
      <alignment vertical="center"/>
    </xf>
    <xf numFmtId="177" fontId="0" fillId="0" borderId="3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40" xfId="0" applyBorder="1">
      <alignment vertical="center"/>
    </xf>
    <xf numFmtId="177" fontId="0" fillId="0" borderId="42" xfId="0" applyNumberFormat="1" applyBorder="1">
      <alignment vertical="center"/>
    </xf>
    <xf numFmtId="0" fontId="0" fillId="0" borderId="42" xfId="0" applyBorder="1">
      <alignment vertical="center"/>
    </xf>
    <xf numFmtId="177" fontId="0" fillId="0" borderId="41" xfId="0" applyNumberFormat="1" applyBorder="1">
      <alignment vertical="center"/>
    </xf>
    <xf numFmtId="177" fontId="0" fillId="0" borderId="31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38" xfId="0" applyBorder="1">
      <alignment vertical="center"/>
    </xf>
    <xf numFmtId="0" fontId="0" fillId="0" borderId="43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45" xfId="0" applyBorder="1">
      <alignment vertical="center"/>
    </xf>
    <xf numFmtId="178" fontId="0" fillId="0" borderId="44" xfId="0" applyNumberFormat="1" applyBorder="1">
      <alignment vertical="center"/>
    </xf>
    <xf numFmtId="178" fontId="0" fillId="0" borderId="0" xfId="0" applyNumberFormat="1" applyBorder="1">
      <alignment vertical="center"/>
    </xf>
    <xf numFmtId="0" fontId="0" fillId="0" borderId="17" xfId="0" applyNumberFormat="1" applyBorder="1">
      <alignment vertical="center"/>
    </xf>
    <xf numFmtId="177" fontId="0" fillId="0" borderId="21" xfId="0" applyNumberFormat="1" applyBorder="1">
      <alignment vertical="center"/>
    </xf>
    <xf numFmtId="0" fontId="0" fillId="0" borderId="46" xfId="0" applyFill="1" applyBorder="1">
      <alignment vertical="center"/>
    </xf>
    <xf numFmtId="177" fontId="0" fillId="0" borderId="47" xfId="0" applyNumberFormat="1" applyFill="1" applyBorder="1">
      <alignment vertical="center"/>
    </xf>
    <xf numFmtId="0" fontId="0" fillId="0" borderId="47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177" fontId="2" fillId="0" borderId="8" xfId="0" applyNumberFormat="1" applyFont="1" applyBorder="1">
      <alignment vertical="center"/>
    </xf>
    <xf numFmtId="0" fontId="0" fillId="0" borderId="27" xfId="0" applyNumberFormat="1" applyBorder="1">
      <alignment vertical="center"/>
    </xf>
    <xf numFmtId="0" fontId="0" fillId="0" borderId="32" xfId="0" applyNumberFormat="1" applyBorder="1">
      <alignment vertical="center"/>
    </xf>
    <xf numFmtId="0" fontId="0" fillId="0" borderId="37" xfId="0" applyNumberFormat="1" applyBorder="1">
      <alignment vertical="center"/>
    </xf>
    <xf numFmtId="0" fontId="0" fillId="0" borderId="42" xfId="0" applyNumberFormat="1" applyBorder="1">
      <alignment vertical="center"/>
    </xf>
    <xf numFmtId="0" fontId="3" fillId="0" borderId="0" xfId="0" applyFont="1">
      <alignment vertical="center"/>
    </xf>
    <xf numFmtId="177" fontId="0" fillId="0" borderId="4" xfId="0" applyNumberFormat="1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3" xfId="0" quotePrefix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4" xfId="0" applyNumberFormat="1" applyFont="1" applyBorder="1">
      <alignment vertical="center"/>
    </xf>
    <xf numFmtId="0" fontId="0" fillId="0" borderId="3" xfId="0" applyFont="1" applyBorder="1">
      <alignment vertical="center"/>
    </xf>
    <xf numFmtId="177" fontId="0" fillId="0" borderId="4" xfId="0" applyNumberFormat="1" applyFont="1" applyBorder="1">
      <alignment vertical="center"/>
    </xf>
    <xf numFmtId="0" fontId="0" fillId="0" borderId="4" xfId="0" applyFont="1" applyBorder="1">
      <alignment vertical="center"/>
    </xf>
    <xf numFmtId="0" fontId="0" fillId="0" borderId="12" xfId="0" applyFont="1" applyBorder="1">
      <alignment vertical="center"/>
    </xf>
    <xf numFmtId="177" fontId="0" fillId="0" borderId="5" xfId="0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15" xfId="0" applyFont="1" applyBorder="1">
      <alignment vertical="center"/>
    </xf>
    <xf numFmtId="177" fontId="0" fillId="0" borderId="17" xfId="0" applyNumberFormat="1" applyFont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177" fontId="0" fillId="0" borderId="16" xfId="0" applyNumberFormat="1" applyFont="1" applyBorder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>
      <alignment vertical="center"/>
    </xf>
    <xf numFmtId="177" fontId="2" fillId="0" borderId="48" xfId="0" applyNumberFormat="1" applyFont="1" applyBorder="1">
      <alignment vertical="center"/>
    </xf>
    <xf numFmtId="177" fontId="0" fillId="0" borderId="49" xfId="0" applyNumberFormat="1" applyBorder="1">
      <alignment vertical="center"/>
    </xf>
    <xf numFmtId="0" fontId="0" fillId="0" borderId="49" xfId="0" applyBorder="1">
      <alignment vertical="center"/>
    </xf>
    <xf numFmtId="177" fontId="2" fillId="0" borderId="50" xfId="0" applyNumberFormat="1" applyFont="1" applyBorder="1">
      <alignment vertical="center"/>
    </xf>
    <xf numFmtId="0" fontId="0" fillId="0" borderId="2" xfId="0" applyBorder="1">
      <alignment vertical="center"/>
    </xf>
    <xf numFmtId="0" fontId="2" fillId="0" borderId="9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Font="1" applyBorder="1">
      <alignment vertical="center"/>
    </xf>
    <xf numFmtId="0" fontId="0" fillId="0" borderId="55" xfId="0" applyFont="1" applyBorder="1">
      <alignment vertical="center"/>
    </xf>
    <xf numFmtId="0" fontId="0" fillId="0" borderId="56" xfId="0" applyFont="1" applyBorder="1">
      <alignment vertical="center"/>
    </xf>
    <xf numFmtId="176" fontId="0" fillId="0" borderId="57" xfId="0" applyNumberFormat="1" applyBorder="1">
      <alignment vertical="center"/>
    </xf>
    <xf numFmtId="0" fontId="0" fillId="0" borderId="14" xfId="0" applyFont="1" applyBorder="1">
      <alignment vertical="center"/>
    </xf>
    <xf numFmtId="0" fontId="0" fillId="0" borderId="58" xfId="0" applyFont="1" applyBorder="1">
      <alignment vertical="center"/>
    </xf>
    <xf numFmtId="176" fontId="0" fillId="0" borderId="59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58" xfId="0" applyBorder="1">
      <alignment vertical="center"/>
    </xf>
    <xf numFmtId="177" fontId="0" fillId="0" borderId="58" xfId="0" applyNumberFormat="1" applyBorder="1">
      <alignment vertical="center"/>
    </xf>
    <xf numFmtId="0" fontId="4" fillId="2" borderId="14" xfId="0" applyFont="1" applyFill="1" applyBorder="1" applyAlignment="1">
      <alignment horizontal="right" vertical="center"/>
    </xf>
    <xf numFmtId="0" fontId="0" fillId="0" borderId="39" xfId="0" applyBorder="1">
      <alignment vertical="center"/>
    </xf>
    <xf numFmtId="0" fontId="0" fillId="0" borderId="60" xfId="0" applyBorder="1">
      <alignment vertical="center"/>
    </xf>
    <xf numFmtId="176" fontId="0" fillId="0" borderId="61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62" xfId="0" applyBorder="1">
      <alignment vertical="center"/>
    </xf>
    <xf numFmtId="176" fontId="0" fillId="0" borderId="63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64" xfId="0" applyBorder="1">
      <alignment vertical="center"/>
    </xf>
    <xf numFmtId="176" fontId="0" fillId="0" borderId="64" xfId="0" applyNumberFormat="1" applyBorder="1">
      <alignment vertical="center"/>
    </xf>
    <xf numFmtId="176" fontId="0" fillId="0" borderId="58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65" xfId="0" applyBorder="1">
      <alignment vertical="center"/>
    </xf>
    <xf numFmtId="176" fontId="0" fillId="0" borderId="65" xfId="0" applyNumberFormat="1" applyBorder="1">
      <alignment vertical="center"/>
    </xf>
    <xf numFmtId="0" fontId="0" fillId="0" borderId="4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サンサン</a:t>
            </a:r>
            <a:r>
              <a:rPr lang="en-US" altLang="ja-JP"/>
              <a:t>9</a:t>
            </a:r>
            <a:r>
              <a:rPr lang="ja-JP" altLang="en-US"/>
              <a:t>　年乖離度</a:t>
            </a:r>
          </a:p>
          <a:p>
            <a:pPr>
              <a:defRPr/>
            </a:pPr>
            <a:r>
              <a:rPr lang="ja-JP" altLang="en-US"/>
              <a:t>　　　</a:t>
            </a:r>
            <a:r>
              <a:rPr lang="ja-JP" altLang="en-US" sz="800"/>
              <a:t>基準は</a:t>
            </a:r>
            <a:r>
              <a:rPr lang="ja-JP" altLang="en-US" sz="800" b="0" i="0" u="none" strike="noStrike" baseline="0"/>
              <a:t>全天日射量</a:t>
            </a:r>
            <a:r>
              <a:rPr lang="en-US" altLang="ja-JP" sz="800" b="0" i="0" u="none" strike="noStrike" baseline="0"/>
              <a:t>(</a:t>
            </a:r>
            <a:r>
              <a:rPr lang="ja-JP" altLang="en-US" sz="800" b="0" i="0" u="none" strike="noStrike" baseline="0"/>
              <a:t>つくば</a:t>
            </a:r>
            <a:r>
              <a:rPr lang="en-US" altLang="ja-JP" sz="800" b="0" i="0" u="none" strike="noStrike" baseline="0"/>
              <a:t>)</a:t>
            </a:r>
            <a:r>
              <a:rPr lang="ja-JP" altLang="en-US" sz="800" b="0" i="0" u="none" strike="noStrike" baseline="0"/>
              <a:t>　　ある月の年乖離度</a:t>
            </a:r>
            <a:r>
              <a:rPr lang="en-US" altLang="ja-JP" sz="800" b="0" i="0" u="none" strike="noStrike" baseline="0"/>
              <a:t>(%)=((((</a:t>
            </a:r>
            <a:r>
              <a:rPr lang="ja-JP" altLang="en-US" sz="800" b="0" i="0" u="none" strike="noStrike" baseline="0"/>
              <a:t>過去</a:t>
            </a:r>
            <a:r>
              <a:rPr lang="en-US" altLang="ja-JP" sz="800" b="0" i="0" u="none" strike="noStrike" baseline="0"/>
              <a:t>12</a:t>
            </a:r>
            <a:r>
              <a:rPr lang="ja-JP" altLang="en-US" sz="800" b="0" i="0" u="none" strike="noStrike" baseline="0"/>
              <a:t>カ月の発電実績</a:t>
            </a:r>
            <a:r>
              <a:rPr lang="en-US" altLang="ja-JP" sz="800" b="0" i="0" u="none" strike="noStrike" baseline="0"/>
              <a:t>)/(</a:t>
            </a:r>
            <a:r>
              <a:rPr lang="ja-JP" altLang="en-US" sz="800" b="0" i="0" u="none" strike="noStrike" baseline="0"/>
              <a:t>過去</a:t>
            </a:r>
            <a:r>
              <a:rPr lang="en-US" altLang="ja-JP" sz="800" b="0" i="0" u="none" strike="noStrike" baseline="0"/>
              <a:t>12</a:t>
            </a:r>
            <a:r>
              <a:rPr lang="ja-JP" altLang="en-US" sz="800" b="0" i="0" u="none" strike="noStrike" baseline="0"/>
              <a:t>カ月の全天日射量</a:t>
            </a:r>
            <a:r>
              <a:rPr lang="en-US" altLang="ja-JP" sz="800" b="0" i="0" u="none" strike="noStrike" baseline="0"/>
              <a:t>))/2003</a:t>
            </a:r>
            <a:r>
              <a:rPr lang="ja-JP" altLang="en-US" sz="800" b="0" i="0" u="none" strike="noStrike" baseline="0"/>
              <a:t>年</a:t>
            </a:r>
            <a:r>
              <a:rPr lang="en-US" altLang="ja-JP" sz="800" b="0" i="0" u="none" strike="noStrike" baseline="0"/>
              <a:t>12</a:t>
            </a:r>
            <a:r>
              <a:rPr lang="ja-JP" altLang="en-US" sz="800" b="0" i="0" u="none" strike="noStrike" baseline="0"/>
              <a:t>月の値</a:t>
            </a:r>
            <a:r>
              <a:rPr lang="en-US" altLang="ja-JP" sz="800" b="0" i="0" u="none" strike="noStrike" baseline="0"/>
              <a:t>)-1)*100</a:t>
            </a:r>
            <a:endParaRPr lang="ja-JP" altLang="en-US" sz="800" b="0" i="0" u="none" strike="noStrike" baseline="0"/>
          </a:p>
          <a:p>
            <a:pPr>
              <a:defRPr/>
            </a:pPr>
            <a:r>
              <a:rPr lang="ja-JP" altLang="en-US" sz="800" b="0" i="0" u="none" strike="noStrike" baseline="0"/>
              <a:t>さくらココ年乖離度も参考掲載。時間軸はさんさん</a:t>
            </a:r>
            <a:r>
              <a:rPr lang="en-US" altLang="ja-JP" sz="800" b="0" i="0" u="none" strike="noStrike" baseline="0"/>
              <a:t>9</a:t>
            </a:r>
            <a:r>
              <a:rPr lang="ja-JP" altLang="en-US" sz="800" b="0" i="0" u="none" strike="noStrike" baseline="0"/>
              <a:t>経過年数に合わせてプロットした。</a:t>
            </a:r>
            <a:endParaRPr lang="en-US" altLang="ja-JP" sz="800" b="0" i="0" u="none" strike="noStrike" baseline="0"/>
          </a:p>
          <a:p>
            <a:pPr>
              <a:defRPr/>
            </a:pPr>
            <a:endParaRPr lang="en-US" altLang="ja-JP" sz="800" b="0" i="0" u="none" strike="noStrike" baseline="0"/>
          </a:p>
          <a:p>
            <a:pPr>
              <a:defRPr/>
            </a:pPr>
            <a:endParaRPr lang="en-US" altLang="ja-JP" sz="800" b="0" i="0" u="none" strike="noStrike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0.11616300820427652"/>
          <c:y val="0.13247866897993682"/>
          <c:w val="0.82006204756980361"/>
          <c:h val="0.8445559670066709"/>
        </c:manualLayout>
      </c:layout>
      <c:lineChart>
        <c:grouping val="standard"/>
        <c:ser>
          <c:idx val="3"/>
          <c:order val="0"/>
          <c:tx>
            <c:v>サンサン9</c:v>
          </c:tx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4"/>
          </c:trendline>
          <c:cat>
            <c:numRef>
              <c:f>DATA!$B$20:$B$248</c:f>
              <c:numCache>
                <c:formatCode>yy"/"m"";@</c:formatCode>
                <c:ptCount val="229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  <c:pt idx="193">
                  <c:v>43556</c:v>
                </c:pt>
                <c:pt idx="194">
                  <c:v>43586</c:v>
                </c:pt>
                <c:pt idx="195">
                  <c:v>43617</c:v>
                </c:pt>
                <c:pt idx="196">
                  <c:v>43647</c:v>
                </c:pt>
                <c:pt idx="197">
                  <c:v>43678</c:v>
                </c:pt>
                <c:pt idx="198">
                  <c:v>43709</c:v>
                </c:pt>
                <c:pt idx="199">
                  <c:v>43739</c:v>
                </c:pt>
                <c:pt idx="200">
                  <c:v>43770</c:v>
                </c:pt>
                <c:pt idx="201">
                  <c:v>43800</c:v>
                </c:pt>
                <c:pt idx="202">
                  <c:v>43831</c:v>
                </c:pt>
                <c:pt idx="203">
                  <c:v>43862</c:v>
                </c:pt>
                <c:pt idx="204">
                  <c:v>43891</c:v>
                </c:pt>
                <c:pt idx="205">
                  <c:v>43922</c:v>
                </c:pt>
                <c:pt idx="206">
                  <c:v>43952</c:v>
                </c:pt>
                <c:pt idx="207">
                  <c:v>43983</c:v>
                </c:pt>
                <c:pt idx="208">
                  <c:v>44013</c:v>
                </c:pt>
                <c:pt idx="209">
                  <c:v>44044</c:v>
                </c:pt>
                <c:pt idx="210">
                  <c:v>44075</c:v>
                </c:pt>
                <c:pt idx="211">
                  <c:v>44105</c:v>
                </c:pt>
                <c:pt idx="212">
                  <c:v>44136</c:v>
                </c:pt>
                <c:pt idx="213">
                  <c:v>44166</c:v>
                </c:pt>
                <c:pt idx="214">
                  <c:v>44197</c:v>
                </c:pt>
                <c:pt idx="215">
                  <c:v>44228</c:v>
                </c:pt>
                <c:pt idx="216">
                  <c:v>44256</c:v>
                </c:pt>
                <c:pt idx="217">
                  <c:v>44287</c:v>
                </c:pt>
                <c:pt idx="218">
                  <c:v>44317</c:v>
                </c:pt>
                <c:pt idx="219">
                  <c:v>44348</c:v>
                </c:pt>
                <c:pt idx="220">
                  <c:v>44378</c:v>
                </c:pt>
                <c:pt idx="221">
                  <c:v>44409</c:v>
                </c:pt>
                <c:pt idx="222">
                  <c:v>44440</c:v>
                </c:pt>
                <c:pt idx="223">
                  <c:v>44470</c:v>
                </c:pt>
                <c:pt idx="224">
                  <c:v>44501</c:v>
                </c:pt>
                <c:pt idx="225">
                  <c:v>44531</c:v>
                </c:pt>
                <c:pt idx="226">
                  <c:v>44562</c:v>
                </c:pt>
                <c:pt idx="227">
                  <c:v>44593</c:v>
                </c:pt>
                <c:pt idx="228">
                  <c:v>44621</c:v>
                </c:pt>
              </c:numCache>
            </c:numRef>
          </c:cat>
          <c:val>
            <c:numRef>
              <c:f>DATA!$F$20:$F$173</c:f>
              <c:numCache>
                <c:formatCode>General</c:formatCode>
                <c:ptCount val="154"/>
                <c:pt idx="9" formatCode="0.00_ ">
                  <c:v>0</c:v>
                </c:pt>
                <c:pt idx="21" formatCode="0.00_ ">
                  <c:v>-1.9092248020824099</c:v>
                </c:pt>
                <c:pt idx="33" formatCode="0.00_ ">
                  <c:v>2.4288415070272684E-2</c:v>
                </c:pt>
                <c:pt idx="45" formatCode="0.00_ ">
                  <c:v>-0.94684924851564656</c:v>
                </c:pt>
                <c:pt idx="57" formatCode="0.00_ ">
                  <c:v>-1.3777259687202448</c:v>
                </c:pt>
                <c:pt idx="69" formatCode="0.00_ ">
                  <c:v>-1.3332903854984202</c:v>
                </c:pt>
                <c:pt idx="81" formatCode="0.00_ ">
                  <c:v>-4.7470435091433005</c:v>
                </c:pt>
                <c:pt idx="93" formatCode="0.00_ ">
                  <c:v>-6.8728566883218711</c:v>
                </c:pt>
                <c:pt idx="105" formatCode="0.00_ ">
                  <c:v>-4.1520540387115057</c:v>
                </c:pt>
                <c:pt idx="117" formatCode="0.00_ ">
                  <c:v>-8.6436924303243003</c:v>
                </c:pt>
                <c:pt idx="129" formatCode="0.00_ ">
                  <c:v>-14.698448939829834</c:v>
                </c:pt>
                <c:pt idx="141" formatCode="0.00_ ">
                  <c:v>-21.757119429431171</c:v>
                </c:pt>
                <c:pt idx="153" formatCode="0.00_ ">
                  <c:v>-28.542007019588723</c:v>
                </c:pt>
              </c:numCache>
            </c:numRef>
          </c:val>
        </c:ser>
        <c:ser>
          <c:idx val="2"/>
          <c:order val="1"/>
          <c:tx>
            <c:v>さくらココ</c:v>
          </c:tx>
          <c:cat>
            <c:numRef>
              <c:f>DATA!$B$20:$B$248</c:f>
              <c:numCache>
                <c:formatCode>yy"/"m"";@</c:formatCode>
                <c:ptCount val="229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41091</c:v>
                </c:pt>
                <c:pt idx="113">
                  <c:v>41122</c:v>
                </c:pt>
                <c:pt idx="114">
                  <c:v>41153</c:v>
                </c:pt>
                <c:pt idx="115">
                  <c:v>41183</c:v>
                </c:pt>
                <c:pt idx="116">
                  <c:v>41214</c:v>
                </c:pt>
                <c:pt idx="117">
                  <c:v>41244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  <c:pt idx="136">
                  <c:v>41821</c:v>
                </c:pt>
                <c:pt idx="137">
                  <c:v>41852</c:v>
                </c:pt>
                <c:pt idx="138">
                  <c:v>41883</c:v>
                </c:pt>
                <c:pt idx="139">
                  <c:v>41913</c:v>
                </c:pt>
                <c:pt idx="140">
                  <c:v>41944</c:v>
                </c:pt>
                <c:pt idx="141">
                  <c:v>41974</c:v>
                </c:pt>
                <c:pt idx="142">
                  <c:v>42005</c:v>
                </c:pt>
                <c:pt idx="143">
                  <c:v>42036</c:v>
                </c:pt>
                <c:pt idx="144">
                  <c:v>42064</c:v>
                </c:pt>
                <c:pt idx="145">
                  <c:v>42095</c:v>
                </c:pt>
                <c:pt idx="146">
                  <c:v>42125</c:v>
                </c:pt>
                <c:pt idx="147">
                  <c:v>42156</c:v>
                </c:pt>
                <c:pt idx="148">
                  <c:v>42186</c:v>
                </c:pt>
                <c:pt idx="149">
                  <c:v>42217</c:v>
                </c:pt>
                <c:pt idx="150">
                  <c:v>42248</c:v>
                </c:pt>
                <c:pt idx="151">
                  <c:v>42278</c:v>
                </c:pt>
                <c:pt idx="152">
                  <c:v>42309</c:v>
                </c:pt>
                <c:pt idx="153">
                  <c:v>42339</c:v>
                </c:pt>
                <c:pt idx="154">
                  <c:v>42370</c:v>
                </c:pt>
                <c:pt idx="155">
                  <c:v>42401</c:v>
                </c:pt>
                <c:pt idx="156">
                  <c:v>42430</c:v>
                </c:pt>
                <c:pt idx="157">
                  <c:v>42461</c:v>
                </c:pt>
                <c:pt idx="158">
                  <c:v>42491</c:v>
                </c:pt>
                <c:pt idx="159">
                  <c:v>42522</c:v>
                </c:pt>
                <c:pt idx="160">
                  <c:v>42552</c:v>
                </c:pt>
                <c:pt idx="161">
                  <c:v>42583</c:v>
                </c:pt>
                <c:pt idx="162">
                  <c:v>42614</c:v>
                </c:pt>
                <c:pt idx="163">
                  <c:v>42644</c:v>
                </c:pt>
                <c:pt idx="164">
                  <c:v>42675</c:v>
                </c:pt>
                <c:pt idx="165">
                  <c:v>42705</c:v>
                </c:pt>
                <c:pt idx="166">
                  <c:v>42736</c:v>
                </c:pt>
                <c:pt idx="167">
                  <c:v>42767</c:v>
                </c:pt>
                <c:pt idx="168">
                  <c:v>42795</c:v>
                </c:pt>
                <c:pt idx="169">
                  <c:v>42826</c:v>
                </c:pt>
                <c:pt idx="170">
                  <c:v>42856</c:v>
                </c:pt>
                <c:pt idx="171">
                  <c:v>42887</c:v>
                </c:pt>
                <c:pt idx="172">
                  <c:v>42917</c:v>
                </c:pt>
                <c:pt idx="173">
                  <c:v>42948</c:v>
                </c:pt>
                <c:pt idx="174">
                  <c:v>42979</c:v>
                </c:pt>
                <c:pt idx="175">
                  <c:v>43009</c:v>
                </c:pt>
                <c:pt idx="176">
                  <c:v>43040</c:v>
                </c:pt>
                <c:pt idx="177">
                  <c:v>43070</c:v>
                </c:pt>
                <c:pt idx="178">
                  <c:v>43101</c:v>
                </c:pt>
                <c:pt idx="179">
                  <c:v>43132</c:v>
                </c:pt>
                <c:pt idx="180">
                  <c:v>43160</c:v>
                </c:pt>
                <c:pt idx="181">
                  <c:v>43191</c:v>
                </c:pt>
                <c:pt idx="182">
                  <c:v>43221</c:v>
                </c:pt>
                <c:pt idx="183">
                  <c:v>43252</c:v>
                </c:pt>
                <c:pt idx="184">
                  <c:v>43282</c:v>
                </c:pt>
                <c:pt idx="185">
                  <c:v>43313</c:v>
                </c:pt>
                <c:pt idx="186">
                  <c:v>43344</c:v>
                </c:pt>
                <c:pt idx="187">
                  <c:v>43374</c:v>
                </c:pt>
                <c:pt idx="188">
                  <c:v>43405</c:v>
                </c:pt>
                <c:pt idx="189">
                  <c:v>43435</c:v>
                </c:pt>
                <c:pt idx="190">
                  <c:v>43466</c:v>
                </c:pt>
                <c:pt idx="191">
                  <c:v>43497</c:v>
                </c:pt>
                <c:pt idx="192">
                  <c:v>43525</c:v>
                </c:pt>
                <c:pt idx="193">
                  <c:v>43556</c:v>
                </c:pt>
                <c:pt idx="194">
                  <c:v>43586</c:v>
                </c:pt>
                <c:pt idx="195">
                  <c:v>43617</c:v>
                </c:pt>
                <c:pt idx="196">
                  <c:v>43647</c:v>
                </c:pt>
                <c:pt idx="197">
                  <c:v>43678</c:v>
                </c:pt>
                <c:pt idx="198">
                  <c:v>43709</c:v>
                </c:pt>
                <c:pt idx="199">
                  <c:v>43739</c:v>
                </c:pt>
                <c:pt idx="200">
                  <c:v>43770</c:v>
                </c:pt>
                <c:pt idx="201">
                  <c:v>43800</c:v>
                </c:pt>
                <c:pt idx="202">
                  <c:v>43831</c:v>
                </c:pt>
                <c:pt idx="203">
                  <c:v>43862</c:v>
                </c:pt>
                <c:pt idx="204">
                  <c:v>43891</c:v>
                </c:pt>
                <c:pt idx="205">
                  <c:v>43922</c:v>
                </c:pt>
                <c:pt idx="206">
                  <c:v>43952</c:v>
                </c:pt>
                <c:pt idx="207">
                  <c:v>43983</c:v>
                </c:pt>
                <c:pt idx="208">
                  <c:v>44013</c:v>
                </c:pt>
                <c:pt idx="209">
                  <c:v>44044</c:v>
                </c:pt>
                <c:pt idx="210">
                  <c:v>44075</c:v>
                </c:pt>
                <c:pt idx="211">
                  <c:v>44105</c:v>
                </c:pt>
                <c:pt idx="212">
                  <c:v>44136</c:v>
                </c:pt>
                <c:pt idx="213">
                  <c:v>44166</c:v>
                </c:pt>
                <c:pt idx="214">
                  <c:v>44197</c:v>
                </c:pt>
                <c:pt idx="215">
                  <c:v>44228</c:v>
                </c:pt>
                <c:pt idx="216">
                  <c:v>44256</c:v>
                </c:pt>
                <c:pt idx="217">
                  <c:v>44287</c:v>
                </c:pt>
                <c:pt idx="218">
                  <c:v>44317</c:v>
                </c:pt>
                <c:pt idx="219">
                  <c:v>44348</c:v>
                </c:pt>
                <c:pt idx="220">
                  <c:v>44378</c:v>
                </c:pt>
                <c:pt idx="221">
                  <c:v>44409</c:v>
                </c:pt>
                <c:pt idx="222">
                  <c:v>44440</c:v>
                </c:pt>
                <c:pt idx="223">
                  <c:v>44470</c:v>
                </c:pt>
                <c:pt idx="224">
                  <c:v>44501</c:v>
                </c:pt>
                <c:pt idx="225">
                  <c:v>44531</c:v>
                </c:pt>
                <c:pt idx="226">
                  <c:v>44562</c:v>
                </c:pt>
                <c:pt idx="227">
                  <c:v>44593</c:v>
                </c:pt>
                <c:pt idx="228">
                  <c:v>44621</c:v>
                </c:pt>
              </c:numCache>
            </c:numRef>
          </c:cat>
          <c:val>
            <c:numRef>
              <c:f>DATA!$Q$20:$Q$146</c:f>
              <c:numCache>
                <c:formatCode>0.00_ </c:formatCode>
                <c:ptCount val="127"/>
                <c:pt idx="0">
                  <c:v>0</c:v>
                </c:pt>
                <c:pt idx="1">
                  <c:v>0.48062274396760696</c:v>
                </c:pt>
                <c:pt idx="2">
                  <c:v>0.68227297785854457</c:v>
                </c:pt>
                <c:pt idx="3">
                  <c:v>0.59923703924948946</c:v>
                </c:pt>
                <c:pt idx="4">
                  <c:v>-0.69550992604231476</c:v>
                </c:pt>
                <c:pt idx="5">
                  <c:v>-0.90019797513366528</c:v>
                </c:pt>
                <c:pt idx="6">
                  <c:v>-1.0208724012256698</c:v>
                </c:pt>
                <c:pt idx="7">
                  <c:v>-1.3328209868872842</c:v>
                </c:pt>
                <c:pt idx="8">
                  <c:v>-0.54376015004261591</c:v>
                </c:pt>
                <c:pt idx="9">
                  <c:v>-0.9529690803344204</c:v>
                </c:pt>
                <c:pt idx="10">
                  <c:v>-0.80444441455771454</c:v>
                </c:pt>
                <c:pt idx="11">
                  <c:v>-1.710856448205833</c:v>
                </c:pt>
                <c:pt idx="12">
                  <c:v>-1.7997790750620912</c:v>
                </c:pt>
                <c:pt idx="13">
                  <c:v>-1.7790429345592496</c:v>
                </c:pt>
                <c:pt idx="14">
                  <c:v>-2.0751044372241845</c:v>
                </c:pt>
                <c:pt idx="15">
                  <c:v>-1.659714277845814</c:v>
                </c:pt>
                <c:pt idx="16">
                  <c:v>-1.0227329323062917</c:v>
                </c:pt>
                <c:pt idx="17">
                  <c:v>-0.52254116383946281</c:v>
                </c:pt>
                <c:pt idx="18">
                  <c:v>-0.39490106118745816</c:v>
                </c:pt>
                <c:pt idx="19">
                  <c:v>-0.80209046229451353</c:v>
                </c:pt>
                <c:pt idx="20">
                  <c:v>-0.41050703577668601</c:v>
                </c:pt>
                <c:pt idx="21">
                  <c:v>0.75559276648211604</c:v>
                </c:pt>
                <c:pt idx="22">
                  <c:v>-1.9473238315248498E-2</c:v>
                </c:pt>
                <c:pt idx="23">
                  <c:v>-3.6670185227183349E-2</c:v>
                </c:pt>
                <c:pt idx="24">
                  <c:v>0.19876281255784001</c:v>
                </c:pt>
                <c:pt idx="25">
                  <c:v>-7.4678027226804389E-2</c:v>
                </c:pt>
                <c:pt idx="26">
                  <c:v>0.55216901646968353</c:v>
                </c:pt>
                <c:pt idx="27">
                  <c:v>0.12537224373228018</c:v>
                </c:pt>
                <c:pt idx="28">
                  <c:v>0.19419734757055718</c:v>
                </c:pt>
                <c:pt idx="29">
                  <c:v>0.11807896786883987</c:v>
                </c:pt>
                <c:pt idx="30">
                  <c:v>-0.13005688628993095</c:v>
                </c:pt>
                <c:pt idx="31">
                  <c:v>0.44298770585895486</c:v>
                </c:pt>
                <c:pt idx="32">
                  <c:v>-0.20414526895419227</c:v>
                </c:pt>
                <c:pt idx="33">
                  <c:v>-1.8138878411878889</c:v>
                </c:pt>
                <c:pt idx="34">
                  <c:v>-1.74645659077588</c:v>
                </c:pt>
                <c:pt idx="35">
                  <c:v>-1.2290114823545917</c:v>
                </c:pt>
                <c:pt idx="36">
                  <c:v>-1.298290157553017</c:v>
                </c:pt>
                <c:pt idx="37">
                  <c:v>-1.84432404678182</c:v>
                </c:pt>
                <c:pt idx="38">
                  <c:v>-2.5871970129190291</c:v>
                </c:pt>
                <c:pt idx="39">
                  <c:v>-2.6268360209148689</c:v>
                </c:pt>
                <c:pt idx="40">
                  <c:v>-2.4401185444449136</c:v>
                </c:pt>
                <c:pt idx="41">
                  <c:v>-2.8562928981198943</c:v>
                </c:pt>
                <c:pt idx="42">
                  <c:v>-2.7178522249887593</c:v>
                </c:pt>
                <c:pt idx="43">
                  <c:v>-3.1130792938541041</c:v>
                </c:pt>
                <c:pt idx="44">
                  <c:v>-3.0272179636008811</c:v>
                </c:pt>
                <c:pt idx="45">
                  <c:v>-2.7195190670909586</c:v>
                </c:pt>
                <c:pt idx="46">
                  <c:v>-2.660735762476929</c:v>
                </c:pt>
                <c:pt idx="47">
                  <c:v>-1.8087596061637012</c:v>
                </c:pt>
                <c:pt idx="48">
                  <c:v>-2.0201013232433396</c:v>
                </c:pt>
                <c:pt idx="49">
                  <c:v>-1.7843649401891315</c:v>
                </c:pt>
                <c:pt idx="50">
                  <c:v>-1.842064193772186</c:v>
                </c:pt>
                <c:pt idx="51">
                  <c:v>-1.7533447621732701</c:v>
                </c:pt>
                <c:pt idx="52">
                  <c:v>-1.8225250736248366</c:v>
                </c:pt>
                <c:pt idx="53">
                  <c:v>-1.8179761303080078</c:v>
                </c:pt>
                <c:pt idx="54">
                  <c:v>-1.8850847781292202</c:v>
                </c:pt>
                <c:pt idx="55">
                  <c:v>-1.9799886163728742</c:v>
                </c:pt>
                <c:pt idx="56">
                  <c:v>-2.397764150649706</c:v>
                </c:pt>
                <c:pt idx="57">
                  <c:v>-2.0493812479983609</c:v>
                </c:pt>
                <c:pt idx="58">
                  <c:v>-2.0177795367355755</c:v>
                </c:pt>
                <c:pt idx="59">
                  <c:v>-3.8173077248864096</c:v>
                </c:pt>
                <c:pt idx="60">
                  <c:v>-3.9846518257619201</c:v>
                </c:pt>
                <c:pt idx="61">
                  <c:v>-4.1790398675288998</c:v>
                </c:pt>
                <c:pt idx="62">
                  <c:v>-4.483174141762003</c:v>
                </c:pt>
                <c:pt idx="63">
                  <c:v>-4.5046284032068007</c:v>
                </c:pt>
                <c:pt idx="64">
                  <c:v>-4.9559763554617557</c:v>
                </c:pt>
                <c:pt idx="65">
                  <c:v>-4.8770655361208277</c:v>
                </c:pt>
                <c:pt idx="66">
                  <c:v>-5.0559660767247605</c:v>
                </c:pt>
                <c:pt idx="67">
                  <c:v>-4.799767485312123</c:v>
                </c:pt>
                <c:pt idx="68">
                  <c:v>-5.0401318938006483</c:v>
                </c:pt>
                <c:pt idx="69">
                  <c:v>-5.3248217049118418</c:v>
                </c:pt>
                <c:pt idx="70">
                  <c:v>-4.8158418342814979</c:v>
                </c:pt>
                <c:pt idx="71">
                  <c:v>-5.0520278935295204</c:v>
                </c:pt>
                <c:pt idx="72">
                  <c:v>-5.1536833001210924</c:v>
                </c:pt>
                <c:pt idx="73">
                  <c:v>-5.0246540137786733</c:v>
                </c:pt>
                <c:pt idx="74">
                  <c:v>-4.5395768785573276</c:v>
                </c:pt>
                <c:pt idx="75">
                  <c:v>-4.7269390927441313</c:v>
                </c:pt>
                <c:pt idx="76">
                  <c:v>-5.0443657772879185</c:v>
                </c:pt>
                <c:pt idx="77">
                  <c:v>-5.1938152940723121</c:v>
                </c:pt>
                <c:pt idx="78">
                  <c:v>-5.9883735002540739</c:v>
                </c:pt>
                <c:pt idx="79">
                  <c:v>-6.4196794973624076</c:v>
                </c:pt>
                <c:pt idx="80">
                  <c:v>-6.1554538834379109</c:v>
                </c:pt>
                <c:pt idx="81">
                  <c:v>-5.8411160859790812</c:v>
                </c:pt>
                <c:pt idx="82">
                  <c:v>-5.6316808297508629</c:v>
                </c:pt>
                <c:pt idx="83">
                  <c:v>-5.3644620819740751</c:v>
                </c:pt>
                <c:pt idx="84">
                  <c:v>-4.9858548206207836</c:v>
                </c:pt>
                <c:pt idx="85">
                  <c:v>-5.349812019142508</c:v>
                </c:pt>
                <c:pt idx="86">
                  <c:v>-5.2067224560923382</c:v>
                </c:pt>
                <c:pt idx="87">
                  <c:v>-5.2644247135718807</c:v>
                </c:pt>
                <c:pt idx="88">
                  <c:v>-5.1857157307689477</c:v>
                </c:pt>
                <c:pt idx="89">
                  <c:v>-5.4846906484285585</c:v>
                </c:pt>
                <c:pt idx="90">
                  <c:v>-4.7227178448827285</c:v>
                </c:pt>
                <c:pt idx="91">
                  <c:v>-4.4363406018042451</c:v>
                </c:pt>
                <c:pt idx="92">
                  <c:v>-4.3270167278228078</c:v>
                </c:pt>
                <c:pt idx="93">
                  <c:v>-4.5752268846936399</c:v>
                </c:pt>
                <c:pt idx="94">
                  <c:v>-5.5473474628998982</c:v>
                </c:pt>
                <c:pt idx="95">
                  <c:v>-5.4572279736507578</c:v>
                </c:pt>
                <c:pt idx="96">
                  <c:v>-6.1580132378932007</c:v>
                </c:pt>
                <c:pt idx="97">
                  <c:v>-6.0120207676960575</c:v>
                </c:pt>
                <c:pt idx="98">
                  <c:v>-6.5606763484794435</c:v>
                </c:pt>
                <c:pt idx="99">
                  <c:v>-7.0685350630733002</c:v>
                </c:pt>
                <c:pt idx="100">
                  <c:v>-7.5724961306826604</c:v>
                </c:pt>
                <c:pt idx="101">
                  <c:v>-7.9264149053853146</c:v>
                </c:pt>
                <c:pt idx="102">
                  <c:v>-8.2796333868077383</c:v>
                </c:pt>
                <c:pt idx="103">
                  <c:v>-8.4613226147838283</c:v>
                </c:pt>
                <c:pt idx="104">
                  <c:v>-8.6159743723291715</c:v>
                </c:pt>
                <c:pt idx="105">
                  <c:v>-9.1098333672017802</c:v>
                </c:pt>
                <c:pt idx="106">
                  <c:v>-8.8286267395941245</c:v>
                </c:pt>
                <c:pt idx="107">
                  <c:v>-8.8939728003859297</c:v>
                </c:pt>
                <c:pt idx="108">
                  <c:v>-9.2556711604877773</c:v>
                </c:pt>
                <c:pt idx="109">
                  <c:v>-9.7664108312497273</c:v>
                </c:pt>
                <c:pt idx="110">
                  <c:v>-10.346720749715788</c:v>
                </c:pt>
                <c:pt idx="111">
                  <c:v>-10.488472094269842</c:v>
                </c:pt>
                <c:pt idx="112">
                  <c:v>-10.658732804763781</c:v>
                </c:pt>
                <c:pt idx="113">
                  <c:v>-10.952029957541953</c:v>
                </c:pt>
                <c:pt idx="114">
                  <c:v>-11.311549965788114</c:v>
                </c:pt>
                <c:pt idx="115">
                  <c:v>-11.54781665382334</c:v>
                </c:pt>
                <c:pt idx="116">
                  <c:v>-11.627916256391202</c:v>
                </c:pt>
                <c:pt idx="117">
                  <c:v>-11.763406493685292</c:v>
                </c:pt>
                <c:pt idx="118">
                  <c:v>-12.424730571894004</c:v>
                </c:pt>
                <c:pt idx="119">
                  <c:v>-13.292995008677543</c:v>
                </c:pt>
                <c:pt idx="120">
                  <c:v>-13.648962234950467</c:v>
                </c:pt>
                <c:pt idx="121">
                  <c:v>-14.32238660735694</c:v>
                </c:pt>
                <c:pt idx="122">
                  <c:v>-15.373972377750301</c:v>
                </c:pt>
                <c:pt idx="123">
                  <c:v>-15.899599878509619</c:v>
                </c:pt>
                <c:pt idx="124">
                  <c:v>-16.560234718358814</c:v>
                </c:pt>
                <c:pt idx="125">
                  <c:v>-17.201496125224292</c:v>
                </c:pt>
                <c:pt idx="126">
                  <c:v>-17.662467759347411</c:v>
                </c:pt>
              </c:numCache>
            </c:numRef>
          </c:val>
        </c:ser>
        <c:marker val="1"/>
        <c:axId val="142980224"/>
        <c:axId val="142982144"/>
      </c:lineChart>
      <c:dateAx>
        <c:axId val="142980224"/>
        <c:scaling>
          <c:orientation val="minMax"/>
          <c:max val="44166"/>
          <c:min val="37681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年月</a:t>
                </a:r>
              </a:p>
            </c:rich>
          </c:tx>
          <c:layout>
            <c:manualLayout>
              <c:xMode val="edge"/>
              <c:yMode val="edge"/>
              <c:x val="0.45708373409845532"/>
              <c:y val="0.9440678404163827"/>
            </c:manualLayout>
          </c:layout>
          <c:spPr>
            <a:noFill/>
            <a:ln w="25400">
              <a:noFill/>
            </a:ln>
          </c:spPr>
        </c:title>
        <c:numFmt formatCode="yy&quot;/&quot;m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982144"/>
        <c:crosses val="autoZero"/>
        <c:lblOffset val="100"/>
        <c:baseTimeUnit val="months"/>
        <c:majorUnit val="6"/>
        <c:majorTimeUnit val="months"/>
        <c:minorUnit val="6"/>
        <c:minorTimeUnit val="months"/>
      </c:dateAx>
      <c:valAx>
        <c:axId val="142982144"/>
        <c:scaling>
          <c:orientation val="minMax"/>
          <c:max val="5"/>
          <c:min val="-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乖離度（ ％）</a:t>
                </a:r>
              </a:p>
            </c:rich>
          </c:tx>
          <c:layout>
            <c:manualLayout>
              <c:xMode val="edge"/>
              <c:yMode val="edge"/>
              <c:x val="1.1375425897849747E-2"/>
              <c:y val="0.4389831067381455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980224"/>
        <c:crosses val="autoZero"/>
        <c:crossBetween val="between"/>
        <c:majorUnit val="5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8522793346486"/>
          <c:y val="0.53062363808938684"/>
          <c:w val="0.15464604069822843"/>
          <c:h val="0.108467636460696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1200000000000001" footer="0.51200000000000001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2"/>
  <sheetViews>
    <sheetView tabSelected="1" view="pageBreakPreview" topLeftCell="C1" zoomScaleNormal="100" zoomScaleSheetLayoutView="100" workbookViewId="0">
      <selection activeCell="E6" sqref="E6"/>
    </sheetView>
  </sheetViews>
  <sheetFormatPr defaultRowHeight="13.5"/>
  <cols>
    <col min="2" max="2" width="11.125" style="1" customWidth="1"/>
    <col min="3" max="4" width="10.25" customWidth="1"/>
    <col min="5" max="5" width="10.5" customWidth="1"/>
    <col min="6" max="6" width="14.125" customWidth="1"/>
    <col min="7" max="7" width="11.125" customWidth="1"/>
    <col min="12" max="13" width="11.125" customWidth="1"/>
    <col min="15" max="15" width="13.875" style="2" customWidth="1"/>
    <col min="17" max="17" width="12.75" style="2" customWidth="1"/>
  </cols>
  <sheetData>
    <row r="1" spans="2:17" ht="14.25" thickBot="1"/>
    <row r="2" spans="2:17">
      <c r="B2" s="4" t="s">
        <v>7</v>
      </c>
      <c r="C2" s="95" t="s">
        <v>24</v>
      </c>
      <c r="D2" s="96"/>
      <c r="E2" s="96"/>
      <c r="F2" s="97"/>
      <c r="G2" t="s">
        <v>25</v>
      </c>
      <c r="H2" s="53" t="s">
        <v>18</v>
      </c>
      <c r="I2" s="54"/>
      <c r="J2" s="54"/>
      <c r="K2" s="54"/>
      <c r="L2" s="86" t="s">
        <v>2</v>
      </c>
      <c r="M2" s="122"/>
      <c r="N2" s="122"/>
      <c r="O2" s="122"/>
      <c r="P2" s="122"/>
      <c r="Q2" s="87"/>
    </row>
    <row r="3" spans="2:17" ht="15" customHeight="1">
      <c r="B3" s="5"/>
      <c r="C3" s="93" t="s">
        <v>3</v>
      </c>
      <c r="D3" s="70" t="s">
        <v>12</v>
      </c>
      <c r="E3" s="63" t="s">
        <v>13</v>
      </c>
      <c r="F3" s="90" t="s">
        <v>4</v>
      </c>
      <c r="G3" s="71"/>
      <c r="H3" s="59" t="s">
        <v>8</v>
      </c>
      <c r="I3" s="60" t="s">
        <v>10</v>
      </c>
      <c r="J3" s="61" t="s">
        <v>11</v>
      </c>
      <c r="K3" s="60" t="s">
        <v>12</v>
      </c>
      <c r="L3" s="13" t="s">
        <v>3</v>
      </c>
      <c r="M3" s="15" t="s">
        <v>3</v>
      </c>
      <c r="N3" s="61" t="s">
        <v>13</v>
      </c>
      <c r="O3" s="60" t="s">
        <v>19</v>
      </c>
      <c r="P3" s="61" t="s">
        <v>13</v>
      </c>
      <c r="Q3" s="8" t="s">
        <v>4</v>
      </c>
    </row>
    <row r="4" spans="2:17" ht="20.100000000000001" customHeight="1">
      <c r="B4" s="5"/>
      <c r="C4" s="93" t="s">
        <v>1</v>
      </c>
      <c r="D4" s="6" t="s">
        <v>1</v>
      </c>
      <c r="E4" s="63" t="s">
        <v>12</v>
      </c>
      <c r="F4" s="91" t="s">
        <v>1</v>
      </c>
      <c r="G4" s="52"/>
      <c r="H4" s="62" t="s">
        <v>9</v>
      </c>
      <c r="I4" s="6"/>
      <c r="J4" s="63" t="s">
        <v>9</v>
      </c>
      <c r="K4" s="6" t="s">
        <v>1</v>
      </c>
      <c r="L4" s="13" t="s">
        <v>0</v>
      </c>
      <c r="M4" s="15" t="s">
        <v>1</v>
      </c>
      <c r="N4" s="63" t="s">
        <v>12</v>
      </c>
      <c r="O4" s="70"/>
      <c r="P4" s="63" t="s">
        <v>12</v>
      </c>
      <c r="Q4" s="9" t="s">
        <v>1</v>
      </c>
    </row>
    <row r="5" spans="2:17" s="3" customFormat="1" ht="20.100000000000001" customHeight="1" thickBot="1">
      <c r="B5" s="12"/>
      <c r="C5" s="94" t="s">
        <v>26</v>
      </c>
      <c r="D5" s="10" t="s">
        <v>17</v>
      </c>
      <c r="E5" s="10" t="s">
        <v>28</v>
      </c>
      <c r="F5" s="92" t="s">
        <v>27</v>
      </c>
      <c r="G5" s="89"/>
      <c r="H5" s="14" t="s">
        <v>14</v>
      </c>
      <c r="I5" s="10" t="s">
        <v>15</v>
      </c>
      <c r="J5" s="10" t="s">
        <v>16</v>
      </c>
      <c r="K5" s="10" t="s">
        <v>17</v>
      </c>
      <c r="L5" s="14" t="s">
        <v>5</v>
      </c>
      <c r="M5" s="16" t="s">
        <v>6</v>
      </c>
      <c r="N5" s="10" t="s">
        <v>20</v>
      </c>
      <c r="O5" s="11" t="s">
        <v>23</v>
      </c>
      <c r="P5" s="10" t="s">
        <v>21</v>
      </c>
      <c r="Q5" s="64" t="s">
        <v>22</v>
      </c>
    </row>
    <row r="6" spans="2:17" s="80" customFormat="1" ht="15" customHeight="1" thickTop="1">
      <c r="B6" s="73">
        <v>37257</v>
      </c>
      <c r="C6" s="98"/>
      <c r="D6" s="99"/>
      <c r="E6" s="99"/>
      <c r="F6" s="100"/>
      <c r="G6" s="101">
        <v>37622</v>
      </c>
      <c r="H6" s="75">
        <v>10.1</v>
      </c>
      <c r="I6" s="77">
        <f>EOMONTH(B6,0)-EOMONTH(B6,-1)</f>
        <v>31</v>
      </c>
      <c r="J6" s="77">
        <f t="shared" ref="J6:J8" si="0">H6*I6</f>
        <v>313.09999999999997</v>
      </c>
      <c r="K6" s="77"/>
      <c r="L6" s="75"/>
      <c r="M6" s="78"/>
      <c r="N6" s="77"/>
      <c r="O6" s="76"/>
      <c r="P6" s="77"/>
      <c r="Q6" s="79"/>
    </row>
    <row r="7" spans="2:17" s="80" customFormat="1" ht="15" customHeight="1">
      <c r="B7" s="74">
        <v>37288</v>
      </c>
      <c r="C7" s="102"/>
      <c r="D7" s="83"/>
      <c r="E7" s="83"/>
      <c r="F7" s="103"/>
      <c r="G7" s="104">
        <v>37653</v>
      </c>
      <c r="H7" s="81">
        <v>10.9</v>
      </c>
      <c r="I7" s="83">
        <f>EOMONTH(B7,0)-EOMONTH(B7,-1)</f>
        <v>28</v>
      </c>
      <c r="J7" s="83">
        <f t="shared" si="0"/>
        <v>305.2</v>
      </c>
      <c r="K7" s="83"/>
      <c r="L7" s="81"/>
      <c r="M7" s="84"/>
      <c r="N7" s="83"/>
      <c r="O7" s="82"/>
      <c r="P7" s="83"/>
      <c r="Q7" s="85"/>
    </row>
    <row r="8" spans="2:17" ht="15" customHeight="1">
      <c r="B8" s="5">
        <v>37316</v>
      </c>
      <c r="C8" s="109"/>
      <c r="D8" s="46"/>
      <c r="E8" s="46"/>
      <c r="F8" s="110"/>
      <c r="G8" s="111">
        <v>37681</v>
      </c>
      <c r="H8" s="13">
        <v>14.7</v>
      </c>
      <c r="I8" s="6">
        <f>EOMONTH(B8,0)-EOMONTH(B8,-1)</f>
        <v>31</v>
      </c>
      <c r="J8" s="6">
        <f t="shared" si="0"/>
        <v>455.7</v>
      </c>
      <c r="K8" s="6"/>
      <c r="L8" s="72"/>
      <c r="M8" s="15"/>
      <c r="N8" s="6"/>
      <c r="O8" s="7"/>
      <c r="P8" s="6"/>
      <c r="Q8" s="8"/>
    </row>
    <row r="9" spans="2:17" ht="15" customHeight="1">
      <c r="B9" s="33">
        <v>37347</v>
      </c>
      <c r="C9" s="115"/>
      <c r="D9" s="36"/>
      <c r="E9" s="36"/>
      <c r="F9" s="116"/>
      <c r="G9" s="117">
        <v>37712</v>
      </c>
      <c r="H9" s="34">
        <v>15.3</v>
      </c>
      <c r="I9" s="66">
        <f>EOMONTH(B9,0)-EOMONTH(B9,-1)</f>
        <v>30</v>
      </c>
      <c r="J9" s="36">
        <f>H9*I9</f>
        <v>459</v>
      </c>
      <c r="K9" s="36"/>
      <c r="L9" s="34">
        <v>270</v>
      </c>
      <c r="M9" s="37"/>
      <c r="N9" s="36">
        <f>L9/J9</f>
        <v>0.58823529411764708</v>
      </c>
      <c r="O9" s="35">
        <f>(N9/$N$9-1)*100</f>
        <v>0</v>
      </c>
      <c r="P9" s="36"/>
      <c r="Q9" s="48"/>
    </row>
    <row r="10" spans="2:17" ht="15" customHeight="1">
      <c r="B10" s="17">
        <v>37377</v>
      </c>
      <c r="C10" s="105"/>
      <c r="D10" s="20"/>
      <c r="E10" s="20"/>
      <c r="F10" s="106"/>
      <c r="G10" s="118">
        <v>37742</v>
      </c>
      <c r="H10" s="18">
        <v>16.2</v>
      </c>
      <c r="I10" s="57">
        <f>EOMONTH(B10,0)-EOMONTH(B10,-1)</f>
        <v>31</v>
      </c>
      <c r="J10" s="20">
        <f t="shared" ref="J10:J73" si="1">H10*I10</f>
        <v>502.2</v>
      </c>
      <c r="K10" s="20"/>
      <c r="L10" s="18">
        <v>279</v>
      </c>
      <c r="M10" s="21"/>
      <c r="N10" s="20">
        <f>L10/J10</f>
        <v>0.55555555555555558</v>
      </c>
      <c r="O10" s="19">
        <f t="shared" ref="O10:O73" si="2">(N10/$N$9-1)*100</f>
        <v>-5.555555555555558</v>
      </c>
      <c r="P10" s="20"/>
      <c r="Q10" s="22"/>
    </row>
    <row r="11" spans="2:17" ht="15" customHeight="1">
      <c r="B11" s="17">
        <v>37408</v>
      </c>
      <c r="C11" s="105"/>
      <c r="D11" s="20"/>
      <c r="E11" s="20"/>
      <c r="F11" s="106"/>
      <c r="G11" s="118">
        <v>37773</v>
      </c>
      <c r="H11" s="18">
        <v>14.9</v>
      </c>
      <c r="I11" s="57">
        <f>EOMONTH(B11,0)-EOMONTH(B11,-1)</f>
        <v>30</v>
      </c>
      <c r="J11" s="20">
        <f t="shared" si="1"/>
        <v>447</v>
      </c>
      <c r="K11" s="20"/>
      <c r="L11" s="18">
        <v>236</v>
      </c>
      <c r="M11" s="21"/>
      <c r="N11" s="20">
        <f>L11/J11</f>
        <v>0.52796420581655479</v>
      </c>
      <c r="O11" s="19">
        <f t="shared" si="2"/>
        <v>-10.246085011185691</v>
      </c>
      <c r="P11" s="20"/>
      <c r="Q11" s="22"/>
    </row>
    <row r="12" spans="2:17" ht="15" customHeight="1">
      <c r="B12" s="17">
        <v>37438</v>
      </c>
      <c r="C12" s="105"/>
      <c r="D12" s="20"/>
      <c r="E12" s="20"/>
      <c r="F12" s="106"/>
      <c r="G12" s="118">
        <v>37803</v>
      </c>
      <c r="H12" s="18">
        <v>12</v>
      </c>
      <c r="I12" s="57">
        <f>EOMONTH(B12,0)-EOMONTH(B12,-1)</f>
        <v>31</v>
      </c>
      <c r="J12" s="20">
        <f t="shared" si="1"/>
        <v>372</v>
      </c>
      <c r="K12" s="20"/>
      <c r="L12" s="18">
        <v>209</v>
      </c>
      <c r="M12" s="21"/>
      <c r="N12" s="20">
        <f>L12/J12</f>
        <v>0.56182795698924726</v>
      </c>
      <c r="O12" s="19">
        <f t="shared" si="2"/>
        <v>-4.4892473118279703</v>
      </c>
      <c r="P12" s="20"/>
      <c r="Q12" s="22"/>
    </row>
    <row r="13" spans="2:17" ht="15" customHeight="1">
      <c r="B13" s="17">
        <v>37469</v>
      </c>
      <c r="C13" s="105"/>
      <c r="D13" s="20"/>
      <c r="E13" s="20"/>
      <c r="F13" s="106"/>
      <c r="G13" s="118">
        <v>37834</v>
      </c>
      <c r="H13" s="18">
        <v>13.8</v>
      </c>
      <c r="I13" s="57">
        <f>EOMONTH(B13,0)-EOMONTH(B13,-1)</f>
        <v>31</v>
      </c>
      <c r="J13" s="20">
        <f t="shared" si="1"/>
        <v>427.8</v>
      </c>
      <c r="K13" s="20"/>
      <c r="L13" s="18">
        <v>239</v>
      </c>
      <c r="M13" s="21"/>
      <c r="N13" s="20">
        <f>L13/J13</f>
        <v>0.55867227676484332</v>
      </c>
      <c r="O13" s="19">
        <f t="shared" si="2"/>
        <v>-5.0257129499766346</v>
      </c>
      <c r="P13" s="20"/>
      <c r="Q13" s="22"/>
    </row>
    <row r="14" spans="2:17" ht="15" customHeight="1">
      <c r="B14" s="17">
        <v>37500</v>
      </c>
      <c r="C14" s="105"/>
      <c r="D14" s="20"/>
      <c r="E14" s="20"/>
      <c r="F14" s="106"/>
      <c r="G14" s="118">
        <v>37865</v>
      </c>
      <c r="H14" s="18">
        <v>14.2</v>
      </c>
      <c r="I14" s="57">
        <f>EOMONTH(B14,0)-EOMONTH(B14,-1)</f>
        <v>30</v>
      </c>
      <c r="J14" s="20">
        <f t="shared" si="1"/>
        <v>426</v>
      </c>
      <c r="K14" s="20"/>
      <c r="L14" s="18">
        <v>264</v>
      </c>
      <c r="M14" s="21"/>
      <c r="N14" s="20">
        <f>L14/J14</f>
        <v>0.61971830985915488</v>
      </c>
      <c r="O14" s="19">
        <f t="shared" si="2"/>
        <v>5.3521126760563309</v>
      </c>
      <c r="P14" s="20"/>
      <c r="Q14" s="22"/>
    </row>
    <row r="15" spans="2:17" ht="15" customHeight="1">
      <c r="B15" s="17">
        <v>37530</v>
      </c>
      <c r="C15" s="105"/>
      <c r="D15" s="20"/>
      <c r="E15" s="20"/>
      <c r="F15" s="106"/>
      <c r="G15" s="118">
        <v>37895</v>
      </c>
      <c r="H15" s="18">
        <v>11</v>
      </c>
      <c r="I15" s="57">
        <f>EOMONTH(B15,0)-EOMONTH(B15,-1)</f>
        <v>31</v>
      </c>
      <c r="J15" s="20">
        <f t="shared" si="1"/>
        <v>341</v>
      </c>
      <c r="K15" s="20"/>
      <c r="L15" s="18">
        <v>243</v>
      </c>
      <c r="M15" s="21"/>
      <c r="N15" s="20">
        <f>L15/J15</f>
        <v>0.71260997067448684</v>
      </c>
      <c r="O15" s="19">
        <f t="shared" si="2"/>
        <v>21.143695014662754</v>
      </c>
      <c r="P15" s="20"/>
      <c r="Q15" s="22"/>
    </row>
    <row r="16" spans="2:17" ht="15" customHeight="1">
      <c r="B16" s="17">
        <v>37561</v>
      </c>
      <c r="C16" s="105"/>
      <c r="D16" s="20"/>
      <c r="E16" s="20"/>
      <c r="F16" s="106"/>
      <c r="G16" s="118">
        <v>37926</v>
      </c>
      <c r="H16" s="18">
        <v>7</v>
      </c>
      <c r="I16" s="57">
        <f>EOMONTH(B16,0)-EOMONTH(B16,-1)</f>
        <v>30</v>
      </c>
      <c r="J16" s="20">
        <f t="shared" si="1"/>
        <v>210</v>
      </c>
      <c r="K16" s="20"/>
      <c r="L16" s="18">
        <v>153</v>
      </c>
      <c r="M16" s="21"/>
      <c r="N16" s="20">
        <f>L16/J16</f>
        <v>0.72857142857142854</v>
      </c>
      <c r="O16" s="19">
        <f t="shared" si="2"/>
        <v>23.857142857142843</v>
      </c>
      <c r="P16" s="20"/>
      <c r="Q16" s="22"/>
    </row>
    <row r="17" spans="2:17" ht="15" customHeight="1">
      <c r="B17" s="17">
        <v>37591</v>
      </c>
      <c r="C17" s="105"/>
      <c r="D17" s="20"/>
      <c r="E17" s="20"/>
      <c r="F17" s="106"/>
      <c r="G17" s="118">
        <v>37956</v>
      </c>
      <c r="H17" s="18">
        <v>8.4</v>
      </c>
      <c r="I17" s="57">
        <f>EOMONTH(B17,0)-EOMONTH(B17,-1)</f>
        <v>31</v>
      </c>
      <c r="J17" s="20">
        <f t="shared" si="1"/>
        <v>260.40000000000003</v>
      </c>
      <c r="K17" s="20">
        <f>SUM(J6:J17)</f>
        <v>4519.3999999999996</v>
      </c>
      <c r="L17" s="18">
        <v>237</v>
      </c>
      <c r="M17" s="21"/>
      <c r="N17" s="20">
        <f>L17/J17</f>
        <v>0.91013824884792616</v>
      </c>
      <c r="O17" s="19">
        <f t="shared" si="2"/>
        <v>54.723502304147445</v>
      </c>
      <c r="P17" s="20"/>
      <c r="Q17" s="22"/>
    </row>
    <row r="18" spans="2:17" ht="15" customHeight="1">
      <c r="B18" s="17">
        <v>37622</v>
      </c>
      <c r="C18" s="105"/>
      <c r="D18" s="20"/>
      <c r="E18" s="20"/>
      <c r="F18" s="106"/>
      <c r="G18" s="118">
        <v>37987</v>
      </c>
      <c r="H18" s="18">
        <v>10.3</v>
      </c>
      <c r="I18" s="57">
        <f>EOMONTH(B18,0)-EOMONTH(B18,-1)</f>
        <v>31</v>
      </c>
      <c r="J18" s="20">
        <f t="shared" si="1"/>
        <v>319.3</v>
      </c>
      <c r="K18" s="20">
        <f>SUM(J7:J18)</f>
        <v>4525.6000000000004</v>
      </c>
      <c r="L18" s="18">
        <v>283</v>
      </c>
      <c r="M18" s="21"/>
      <c r="N18" s="20">
        <f>L18/J18</f>
        <v>0.88631381146257437</v>
      </c>
      <c r="O18" s="19">
        <f t="shared" si="2"/>
        <v>50.673347948637648</v>
      </c>
      <c r="P18" s="20"/>
      <c r="Q18" s="22"/>
    </row>
    <row r="19" spans="2:17" ht="15" customHeight="1">
      <c r="B19" s="17">
        <v>37653</v>
      </c>
      <c r="C19" s="105"/>
      <c r="D19" s="20"/>
      <c r="E19" s="20"/>
      <c r="F19" s="106"/>
      <c r="G19" s="118">
        <v>38018</v>
      </c>
      <c r="H19" s="18">
        <v>13.6</v>
      </c>
      <c r="I19" s="57">
        <f>EOMONTH(B19,0)-EOMONTH(B19,-1)</f>
        <v>28</v>
      </c>
      <c r="J19" s="20">
        <f t="shared" si="1"/>
        <v>380.8</v>
      </c>
      <c r="K19" s="20">
        <f>SUM(J8:J19)</f>
        <v>4601.2000000000007</v>
      </c>
      <c r="L19" s="18">
        <v>310</v>
      </c>
      <c r="M19" s="21"/>
      <c r="N19" s="20">
        <f>L19/J19</f>
        <v>0.81407563025210083</v>
      </c>
      <c r="O19" s="19">
        <f t="shared" si="2"/>
        <v>38.392857142857139</v>
      </c>
      <c r="P19" s="20"/>
      <c r="Q19" s="22"/>
    </row>
    <row r="20" spans="2:17" ht="15" customHeight="1">
      <c r="B20" s="38">
        <v>37681</v>
      </c>
      <c r="C20" s="119"/>
      <c r="D20" s="41"/>
      <c r="E20" s="41"/>
      <c r="F20" s="120"/>
      <c r="G20" s="121">
        <v>38047</v>
      </c>
      <c r="H20" s="39">
        <v>14.2</v>
      </c>
      <c r="I20" s="67">
        <f>EOMONTH(B20,0)-EOMONTH(B20,-1)</f>
        <v>31</v>
      </c>
      <c r="J20" s="41">
        <f t="shared" si="1"/>
        <v>440.2</v>
      </c>
      <c r="K20" s="41">
        <f>SUM(J9:J20)</f>
        <v>4585.7</v>
      </c>
      <c r="L20" s="39">
        <v>296</v>
      </c>
      <c r="M20" s="50">
        <f>SUM(L9:L20)</f>
        <v>3019</v>
      </c>
      <c r="N20" s="41">
        <f>L20/J20</f>
        <v>0.67242162653339388</v>
      </c>
      <c r="O20" s="40">
        <f t="shared" si="2"/>
        <v>14.311676510676952</v>
      </c>
      <c r="P20" s="41">
        <f>M20/K20</f>
        <v>0.65835096059489284</v>
      </c>
      <c r="Q20" s="42">
        <f>(P20/$P$20-1)*100</f>
        <v>0</v>
      </c>
    </row>
    <row r="21" spans="2:17" ht="15" customHeight="1">
      <c r="B21" s="28">
        <v>37712</v>
      </c>
      <c r="C21" s="112"/>
      <c r="D21" s="31"/>
      <c r="E21" s="31"/>
      <c r="F21" s="113"/>
      <c r="G21" s="114">
        <v>38078</v>
      </c>
      <c r="H21" s="29">
        <v>18.600000000000001</v>
      </c>
      <c r="I21" s="65">
        <f>EOMONTH(B21,0)-EOMONTH(B21,-1)</f>
        <v>30</v>
      </c>
      <c r="J21" s="31">
        <f t="shared" si="1"/>
        <v>558</v>
      </c>
      <c r="K21" s="31">
        <f>SUM(J10:J21)</f>
        <v>4684.7000000000007</v>
      </c>
      <c r="L21" s="29">
        <v>350</v>
      </c>
      <c r="M21" s="49">
        <f t="shared" ref="M21:M84" si="3">SUM(L10:L21)</f>
        <v>3099</v>
      </c>
      <c r="N21" s="31">
        <f>L21/J21</f>
        <v>0.62724014336917566</v>
      </c>
      <c r="O21" s="30">
        <f t="shared" si="2"/>
        <v>6.6308243727598581</v>
      </c>
      <c r="P21" s="31">
        <f>M21/K21</f>
        <v>0.66151514504664111</v>
      </c>
      <c r="Q21" s="32">
        <f t="shared" ref="Q21:Q84" si="4">(P21/$P$20-1)*100</f>
        <v>0.48062274396760696</v>
      </c>
    </row>
    <row r="22" spans="2:17" ht="15" customHeight="1">
      <c r="B22" s="17">
        <v>37742</v>
      </c>
      <c r="C22" s="105"/>
      <c r="D22" s="20"/>
      <c r="E22" s="20"/>
      <c r="F22" s="106"/>
      <c r="G22" s="104">
        <v>38108</v>
      </c>
      <c r="H22" s="18">
        <v>15.8</v>
      </c>
      <c r="I22" s="57">
        <f>EOMONTH(B22,0)-EOMONTH(B22,-1)</f>
        <v>31</v>
      </c>
      <c r="J22" s="20">
        <f t="shared" si="1"/>
        <v>489.8</v>
      </c>
      <c r="K22" s="20">
        <f>SUM(J11:J22)</f>
        <v>4672.3</v>
      </c>
      <c r="L22" s="18">
        <v>277</v>
      </c>
      <c r="M22" s="21">
        <f t="shared" si="3"/>
        <v>3097</v>
      </c>
      <c r="N22" s="20">
        <f>L22/J22</f>
        <v>0.56553695385871783</v>
      </c>
      <c r="O22" s="19">
        <f t="shared" si="2"/>
        <v>-3.858717844017967</v>
      </c>
      <c r="P22" s="20">
        <f>M22/K22</f>
        <v>0.66284271129850392</v>
      </c>
      <c r="Q22" s="22">
        <f t="shared" si="4"/>
        <v>0.68227297785854457</v>
      </c>
    </row>
    <row r="23" spans="2:17" ht="15" customHeight="1">
      <c r="B23" s="17">
        <v>37773</v>
      </c>
      <c r="C23" s="105"/>
      <c r="D23" s="20"/>
      <c r="E23" s="20"/>
      <c r="F23" s="106"/>
      <c r="G23" s="104">
        <v>38139</v>
      </c>
      <c r="H23" s="18">
        <v>18.3</v>
      </c>
      <c r="I23" s="57">
        <f>EOMONTH(B23,0)-EOMONTH(B23,-1)</f>
        <v>30</v>
      </c>
      <c r="J23" s="20">
        <f t="shared" si="1"/>
        <v>549</v>
      </c>
      <c r="K23" s="20">
        <f>SUM(J12:J23)</f>
        <v>4774.3</v>
      </c>
      <c r="L23" s="18">
        <v>301</v>
      </c>
      <c r="M23" s="21">
        <f t="shared" si="3"/>
        <v>3162</v>
      </c>
      <c r="N23" s="20">
        <f>L23/J23</f>
        <v>0.54826958105646628</v>
      </c>
      <c r="O23" s="19">
        <f t="shared" si="2"/>
        <v>-6.7941712204007354</v>
      </c>
      <c r="P23" s="20">
        <f>M23/K23</f>
        <v>0.66229604339903225</v>
      </c>
      <c r="Q23" s="22">
        <f t="shared" si="4"/>
        <v>0.59923703924948946</v>
      </c>
    </row>
    <row r="24" spans="2:17" ht="15" customHeight="1">
      <c r="B24" s="17">
        <v>37803</v>
      </c>
      <c r="C24" s="105"/>
      <c r="D24" s="20"/>
      <c r="E24" s="20"/>
      <c r="F24" s="106"/>
      <c r="G24" s="104">
        <v>38169</v>
      </c>
      <c r="H24" s="18">
        <v>22.1</v>
      </c>
      <c r="I24" s="57">
        <f>EOMONTH(B24,0)-EOMONTH(B24,-1)</f>
        <v>31</v>
      </c>
      <c r="J24" s="20">
        <f t="shared" si="1"/>
        <v>685.1</v>
      </c>
      <c r="K24" s="20">
        <f>SUM(J13:J24)</f>
        <v>5087.4000000000005</v>
      </c>
      <c r="L24" s="18">
        <v>373</v>
      </c>
      <c r="M24" s="21">
        <f t="shared" si="3"/>
        <v>3326</v>
      </c>
      <c r="N24" s="20">
        <f>L24/J24</f>
        <v>0.54444606626769809</v>
      </c>
      <c r="O24" s="19">
        <f t="shared" si="2"/>
        <v>-7.4441687344913294</v>
      </c>
      <c r="P24" s="20">
        <f>M24/K24</f>
        <v>0.6537720643157604</v>
      </c>
      <c r="Q24" s="22">
        <f t="shared" si="4"/>
        <v>-0.69550992604231476</v>
      </c>
    </row>
    <row r="25" spans="2:17" ht="15" customHeight="1">
      <c r="B25" s="17">
        <v>37834</v>
      </c>
      <c r="C25" s="105"/>
      <c r="D25" s="20"/>
      <c r="E25" s="20"/>
      <c r="F25" s="106"/>
      <c r="G25" s="104">
        <v>38200</v>
      </c>
      <c r="H25" s="18">
        <v>17.600000000000001</v>
      </c>
      <c r="I25" s="57">
        <f>EOMONTH(B25,0)-EOMONTH(B25,-1)</f>
        <v>31</v>
      </c>
      <c r="J25" s="20">
        <f t="shared" si="1"/>
        <v>545.6</v>
      </c>
      <c r="K25" s="20">
        <f>SUM(J14:J25)</f>
        <v>5205.2000000000007</v>
      </c>
      <c r="L25" s="18">
        <v>309</v>
      </c>
      <c r="M25" s="21">
        <f t="shared" si="3"/>
        <v>3396</v>
      </c>
      <c r="N25" s="20">
        <f>L25/J25</f>
        <v>0.56634897360703806</v>
      </c>
      <c r="O25" s="19">
        <f t="shared" si="2"/>
        <v>-3.7206744868035324</v>
      </c>
      <c r="P25" s="20">
        <f>M25/K25</f>
        <v>0.65242449857834461</v>
      </c>
      <c r="Q25" s="22">
        <f t="shared" si="4"/>
        <v>-0.90019797513366528</v>
      </c>
    </row>
    <row r="26" spans="2:17" ht="15" customHeight="1">
      <c r="B26" s="17">
        <v>37865</v>
      </c>
      <c r="C26" s="105"/>
      <c r="D26" s="20"/>
      <c r="E26" s="20"/>
      <c r="F26" s="106"/>
      <c r="G26" s="104">
        <v>38231</v>
      </c>
      <c r="H26" s="18">
        <v>13.9</v>
      </c>
      <c r="I26" s="57">
        <f>EOMONTH(B26,0)-EOMONTH(B26,-1)</f>
        <v>30</v>
      </c>
      <c r="J26" s="20">
        <f t="shared" si="1"/>
        <v>417</v>
      </c>
      <c r="K26" s="20">
        <f>SUM(J15:J26)</f>
        <v>5196.2000000000007</v>
      </c>
      <c r="L26" s="18">
        <v>254</v>
      </c>
      <c r="M26" s="21">
        <f t="shared" si="3"/>
        <v>3386</v>
      </c>
      <c r="N26" s="20">
        <f>L26/J26</f>
        <v>0.60911270983213428</v>
      </c>
      <c r="O26" s="19">
        <f t="shared" si="2"/>
        <v>3.5491606714628254</v>
      </c>
      <c r="P26" s="20">
        <f>M26/K26</f>
        <v>0.65163003733497549</v>
      </c>
      <c r="Q26" s="22">
        <f t="shared" si="4"/>
        <v>-1.0208724012256698</v>
      </c>
    </row>
    <row r="27" spans="2:17" ht="15" customHeight="1">
      <c r="B27" s="17">
        <v>37895</v>
      </c>
      <c r="C27" s="105"/>
      <c r="D27" s="20"/>
      <c r="E27" s="20"/>
      <c r="F27" s="106"/>
      <c r="G27" s="104">
        <v>38261</v>
      </c>
      <c r="H27" s="18">
        <v>8.6</v>
      </c>
      <c r="I27" s="57">
        <f>EOMONTH(B27,0)-EOMONTH(B27,-1)</f>
        <v>31</v>
      </c>
      <c r="J27" s="20">
        <f t="shared" si="1"/>
        <v>266.59999999999997</v>
      </c>
      <c r="K27" s="20">
        <f>SUM(J16:J27)</f>
        <v>5121.8</v>
      </c>
      <c r="L27" s="18">
        <v>184</v>
      </c>
      <c r="M27" s="21">
        <f t="shared" si="3"/>
        <v>3327</v>
      </c>
      <c r="N27" s="20">
        <f>L27/J27</f>
        <v>0.69017254313578402</v>
      </c>
      <c r="O27" s="19">
        <f t="shared" si="2"/>
        <v>17.329332333083268</v>
      </c>
      <c r="P27" s="20">
        <f>M27/K27</f>
        <v>0.64957632082471006</v>
      </c>
      <c r="Q27" s="22">
        <f t="shared" si="4"/>
        <v>-1.3328209868872842</v>
      </c>
    </row>
    <row r="28" spans="2:17" ht="15" customHeight="1">
      <c r="B28" s="17">
        <v>37926</v>
      </c>
      <c r="C28" s="105"/>
      <c r="D28" s="20"/>
      <c r="E28" s="20"/>
      <c r="F28" s="106"/>
      <c r="G28" s="104">
        <v>38292</v>
      </c>
      <c r="H28" s="18">
        <v>8.6999999999999993</v>
      </c>
      <c r="I28" s="57">
        <f>EOMONTH(B28,0)-EOMONTH(B28,-1)</f>
        <v>30</v>
      </c>
      <c r="J28" s="20">
        <f t="shared" si="1"/>
        <v>261</v>
      </c>
      <c r="K28" s="20">
        <f>SUM(J17:J28)</f>
        <v>5172.8</v>
      </c>
      <c r="L28" s="18">
        <v>213</v>
      </c>
      <c r="M28" s="21">
        <f t="shared" si="3"/>
        <v>3387</v>
      </c>
      <c r="N28" s="20">
        <f>L28/J28</f>
        <v>0.81609195402298851</v>
      </c>
      <c r="O28" s="19">
        <f t="shared" si="2"/>
        <v>38.735632183908031</v>
      </c>
      <c r="P28" s="20">
        <f>M28/K28</f>
        <v>0.65477111042375502</v>
      </c>
      <c r="Q28" s="22">
        <f t="shared" si="4"/>
        <v>-0.54376015004261591</v>
      </c>
    </row>
    <row r="29" spans="2:17" ht="15" customHeight="1">
      <c r="B29" s="17">
        <v>37956</v>
      </c>
      <c r="C29" s="105">
        <v>4308</v>
      </c>
      <c r="D29" s="20">
        <f>K17</f>
        <v>4519.3999999999996</v>
      </c>
      <c r="E29" s="20">
        <f>C29/D29</f>
        <v>0.95322387927601016</v>
      </c>
      <c r="F29" s="107">
        <f>(E29/$E$29-1)*100</f>
        <v>0</v>
      </c>
      <c r="G29" s="104">
        <v>38322</v>
      </c>
      <c r="H29" s="18">
        <v>8.1</v>
      </c>
      <c r="I29" s="57">
        <f>EOMONTH(B29,0)-EOMONTH(B29,-1)</f>
        <v>31</v>
      </c>
      <c r="J29" s="20">
        <f t="shared" si="1"/>
        <v>251.1</v>
      </c>
      <c r="K29" s="20">
        <f>SUM(J18:J29)</f>
        <v>5163.5</v>
      </c>
      <c r="L29" s="18">
        <v>217</v>
      </c>
      <c r="M29" s="21">
        <f t="shared" si="3"/>
        <v>3367</v>
      </c>
      <c r="N29" s="20">
        <f>L29/J29</f>
        <v>0.86419753086419759</v>
      </c>
      <c r="O29" s="19">
        <f t="shared" si="2"/>
        <v>46.91358024691359</v>
      </c>
      <c r="P29" s="20">
        <f>M29/K29</f>
        <v>0.65207707950033889</v>
      </c>
      <c r="Q29" s="22">
        <f t="shared" si="4"/>
        <v>-0.9529690803344204</v>
      </c>
    </row>
    <row r="30" spans="2:17" ht="15" customHeight="1">
      <c r="B30" s="17">
        <v>37987</v>
      </c>
      <c r="C30" s="105"/>
      <c r="D30" s="20"/>
      <c r="E30" s="20"/>
      <c r="F30" s="106"/>
      <c r="G30" s="104">
        <v>38353</v>
      </c>
      <c r="H30" s="18">
        <v>10.1</v>
      </c>
      <c r="I30" s="57">
        <f>EOMONTH(B30,0)-EOMONTH(B30,-1)</f>
        <v>31</v>
      </c>
      <c r="J30" s="20">
        <f t="shared" si="1"/>
        <v>313.09999999999997</v>
      </c>
      <c r="K30" s="20">
        <f>SUM(J19:J30)</f>
        <v>5157.3000000000011</v>
      </c>
      <c r="L30" s="18">
        <v>284</v>
      </c>
      <c r="M30" s="21">
        <f t="shared" si="3"/>
        <v>3368</v>
      </c>
      <c r="N30" s="20">
        <f>L30/J30</f>
        <v>0.90705844778026201</v>
      </c>
      <c r="O30" s="19">
        <f t="shared" si="2"/>
        <v>54.19993612264453</v>
      </c>
      <c r="P30" s="20">
        <f>M30/K30</f>
        <v>0.65305489306420017</v>
      </c>
      <c r="Q30" s="22">
        <f t="shared" si="4"/>
        <v>-0.80444441455771454</v>
      </c>
    </row>
    <row r="31" spans="2:17" ht="15" customHeight="1">
      <c r="B31" s="17">
        <v>38018</v>
      </c>
      <c r="C31" s="105"/>
      <c r="D31" s="20"/>
      <c r="E31" s="20"/>
      <c r="F31" s="106"/>
      <c r="G31" s="104">
        <v>38384</v>
      </c>
      <c r="H31" s="18">
        <v>12</v>
      </c>
      <c r="I31" s="57">
        <f>EOMONTH(B31,0)-EOMONTH(B31,-1)</f>
        <v>29</v>
      </c>
      <c r="J31" s="20">
        <f t="shared" si="1"/>
        <v>348</v>
      </c>
      <c r="K31" s="20">
        <f>SUM(J20:J31)</f>
        <v>5124.5</v>
      </c>
      <c r="L31" s="18">
        <v>258</v>
      </c>
      <c r="M31" s="21">
        <f t="shared" si="3"/>
        <v>3316</v>
      </c>
      <c r="N31" s="20">
        <f>L31/J31</f>
        <v>0.74137931034482762</v>
      </c>
      <c r="O31" s="19">
        <f t="shared" si="2"/>
        <v>26.034482758620705</v>
      </c>
      <c r="P31" s="20">
        <f>M31/K31</f>
        <v>0.6470875207337301</v>
      </c>
      <c r="Q31" s="22">
        <f t="shared" si="4"/>
        <v>-1.710856448205833</v>
      </c>
    </row>
    <row r="32" spans="2:17" ht="15" customHeight="1">
      <c r="B32" s="43">
        <v>38047</v>
      </c>
      <c r="C32" s="109"/>
      <c r="D32" s="46"/>
      <c r="E32" s="46"/>
      <c r="F32" s="110"/>
      <c r="G32" s="111">
        <v>38412</v>
      </c>
      <c r="H32" s="44">
        <v>14.2</v>
      </c>
      <c r="I32" s="68">
        <f>EOMONTH(B32,0)-EOMONTH(B32,-1)</f>
        <v>31</v>
      </c>
      <c r="J32" s="46">
        <f t="shared" si="1"/>
        <v>440.2</v>
      </c>
      <c r="K32" s="46">
        <f>SUM(J21:J32)</f>
        <v>5124.5</v>
      </c>
      <c r="L32" s="44">
        <v>293</v>
      </c>
      <c r="M32" s="51">
        <f t="shared" si="3"/>
        <v>3313</v>
      </c>
      <c r="N32" s="46">
        <f>L32/J32</f>
        <v>0.66560654248069062</v>
      </c>
      <c r="O32" s="45">
        <f t="shared" si="2"/>
        <v>13.1531122217174</v>
      </c>
      <c r="P32" s="46">
        <f>M32/K32</f>
        <v>0.64650209776563572</v>
      </c>
      <c r="Q32" s="47">
        <f t="shared" si="4"/>
        <v>-1.7997790750620912</v>
      </c>
    </row>
    <row r="33" spans="2:17" ht="15" customHeight="1">
      <c r="B33" s="33">
        <v>38078</v>
      </c>
      <c r="C33" s="115"/>
      <c r="D33" s="36"/>
      <c r="E33" s="36"/>
      <c r="F33" s="116"/>
      <c r="G33" s="117">
        <v>38443</v>
      </c>
      <c r="H33" s="34">
        <v>18.100000000000001</v>
      </c>
      <c r="I33" s="66">
        <f>EOMONTH(B33,0)-EOMONTH(B33,-1)</f>
        <v>30</v>
      </c>
      <c r="J33" s="36">
        <f t="shared" si="1"/>
        <v>543</v>
      </c>
      <c r="K33" s="36">
        <f>SUM(J22:J33)</f>
        <v>5109.4999999999991</v>
      </c>
      <c r="L33" s="34">
        <v>341</v>
      </c>
      <c r="M33" s="37">
        <f t="shared" si="3"/>
        <v>3304</v>
      </c>
      <c r="N33" s="36">
        <f>L33/J33</f>
        <v>0.62799263351749535</v>
      </c>
      <c r="O33" s="35">
        <f t="shared" si="2"/>
        <v>6.7587476979741989</v>
      </c>
      <c r="P33" s="36">
        <f>M33/K33</f>
        <v>0.64663861434582648</v>
      </c>
      <c r="Q33" s="48">
        <f t="shared" si="4"/>
        <v>-1.7790429345592496</v>
      </c>
    </row>
    <row r="34" spans="2:17" ht="15" customHeight="1">
      <c r="B34" s="17">
        <v>38108</v>
      </c>
      <c r="C34" s="105"/>
      <c r="D34" s="20"/>
      <c r="E34" s="20"/>
      <c r="F34" s="106"/>
      <c r="G34" s="118">
        <v>38473</v>
      </c>
      <c r="H34" s="18">
        <v>18.600000000000001</v>
      </c>
      <c r="I34" s="57">
        <f>EOMONTH(B34,0)-EOMONTH(B34,-1)</f>
        <v>31</v>
      </c>
      <c r="J34" s="20">
        <f t="shared" si="1"/>
        <v>576.6</v>
      </c>
      <c r="K34" s="20">
        <f>SUM(J23:J34)</f>
        <v>5196.2999999999993</v>
      </c>
      <c r="L34" s="18">
        <v>323</v>
      </c>
      <c r="M34" s="21">
        <f t="shared" si="3"/>
        <v>3350</v>
      </c>
      <c r="N34" s="20">
        <f>L34/J34</f>
        <v>0.5601803676725633</v>
      </c>
      <c r="O34" s="19">
        <f t="shared" si="2"/>
        <v>-4.7693374956642387</v>
      </c>
      <c r="P34" s="20">
        <f>M34/K34</f>
        <v>0.64468949059908021</v>
      </c>
      <c r="Q34" s="22">
        <f t="shared" si="4"/>
        <v>-2.0751044372241845</v>
      </c>
    </row>
    <row r="35" spans="2:17" ht="15" customHeight="1">
      <c r="B35" s="17">
        <v>38139</v>
      </c>
      <c r="C35" s="105"/>
      <c r="D35" s="20"/>
      <c r="E35" s="20"/>
      <c r="F35" s="106"/>
      <c r="G35" s="118">
        <v>38504</v>
      </c>
      <c r="H35" s="18">
        <v>15.2</v>
      </c>
      <c r="I35" s="57">
        <f>EOMONTH(B35,0)-EOMONTH(B35,-1)</f>
        <v>30</v>
      </c>
      <c r="J35" s="20">
        <f t="shared" si="1"/>
        <v>456</v>
      </c>
      <c r="K35" s="20">
        <f>SUM(J24:J35)</f>
        <v>5103.3</v>
      </c>
      <c r="L35" s="18">
        <v>255</v>
      </c>
      <c r="M35" s="21">
        <f t="shared" si="3"/>
        <v>3304</v>
      </c>
      <c r="N35" s="20">
        <f>L35/J35</f>
        <v>0.55921052631578949</v>
      </c>
      <c r="O35" s="19">
        <f t="shared" si="2"/>
        <v>-4.9342105263157858</v>
      </c>
      <c r="P35" s="20">
        <f>M35/K35</f>
        <v>0.64742421570356434</v>
      </c>
      <c r="Q35" s="22">
        <f t="shared" si="4"/>
        <v>-1.659714277845814</v>
      </c>
    </row>
    <row r="36" spans="2:17" ht="15" customHeight="1">
      <c r="B36" s="17">
        <v>38169</v>
      </c>
      <c r="C36" s="105"/>
      <c r="D36" s="20"/>
      <c r="E36" s="20"/>
      <c r="F36" s="106"/>
      <c r="G36" s="118">
        <v>38534</v>
      </c>
      <c r="H36" s="18">
        <v>15.1</v>
      </c>
      <c r="I36" s="57">
        <f>EOMONTH(B36,0)-EOMONTH(B36,-1)</f>
        <v>31</v>
      </c>
      <c r="J36" s="20">
        <f t="shared" si="1"/>
        <v>468.09999999999997</v>
      </c>
      <c r="K36" s="20">
        <f>SUM(J25:J36)</f>
        <v>4886.3</v>
      </c>
      <c r="L36" s="18">
        <v>253</v>
      </c>
      <c r="M36" s="21">
        <f t="shared" si="3"/>
        <v>3184</v>
      </c>
      <c r="N36" s="20">
        <f>L36/J36</f>
        <v>0.54048280281991035</v>
      </c>
      <c r="O36" s="19">
        <f t="shared" si="2"/>
        <v>-8.1179235206152445</v>
      </c>
      <c r="P36" s="20">
        <f>M36/K36</f>
        <v>0.65161778851073404</v>
      </c>
      <c r="Q36" s="22">
        <f t="shared" si="4"/>
        <v>-1.0227329323062917</v>
      </c>
    </row>
    <row r="37" spans="2:17" ht="15" customHeight="1">
      <c r="B37" s="17">
        <v>38200</v>
      </c>
      <c r="C37" s="105"/>
      <c r="D37" s="20"/>
      <c r="E37" s="20"/>
      <c r="F37" s="106"/>
      <c r="G37" s="118">
        <v>38565</v>
      </c>
      <c r="H37" s="18">
        <v>17.3</v>
      </c>
      <c r="I37" s="57">
        <f>EOMONTH(B37,0)-EOMONTH(B37,-1)</f>
        <v>31</v>
      </c>
      <c r="J37" s="20">
        <f t="shared" si="1"/>
        <v>536.30000000000007</v>
      </c>
      <c r="K37" s="20">
        <f>SUM(J26:J37)</f>
        <v>4877</v>
      </c>
      <c r="L37" s="18">
        <v>319</v>
      </c>
      <c r="M37" s="21">
        <f t="shared" si="3"/>
        <v>3194</v>
      </c>
      <c r="N37" s="20">
        <f>L37/J37</f>
        <v>0.59481633414133872</v>
      </c>
      <c r="O37" s="19">
        <f t="shared" si="2"/>
        <v>1.1187768040275881</v>
      </c>
      <c r="P37" s="20">
        <f>M37/K37</f>
        <v>0.65491080582325201</v>
      </c>
      <c r="Q37" s="22">
        <f t="shared" si="4"/>
        <v>-0.52254116383946281</v>
      </c>
    </row>
    <row r="38" spans="2:17" ht="15" customHeight="1">
      <c r="B38" s="17">
        <v>38231</v>
      </c>
      <c r="C38" s="105"/>
      <c r="D38" s="20"/>
      <c r="E38" s="20"/>
      <c r="F38" s="106"/>
      <c r="G38" s="118">
        <v>38596</v>
      </c>
      <c r="H38" s="18">
        <v>14.2</v>
      </c>
      <c r="I38" s="57">
        <f>EOMONTH(B38,0)-EOMONTH(B38,-1)</f>
        <v>30</v>
      </c>
      <c r="J38" s="20">
        <f t="shared" si="1"/>
        <v>426</v>
      </c>
      <c r="K38" s="20">
        <f>SUM(J27:J38)</f>
        <v>4886</v>
      </c>
      <c r="L38" s="18">
        <v>264</v>
      </c>
      <c r="M38" s="21">
        <f t="shared" si="3"/>
        <v>3204</v>
      </c>
      <c r="N38" s="20">
        <f>L38/J38</f>
        <v>0.61971830985915488</v>
      </c>
      <c r="O38" s="19">
        <f t="shared" si="2"/>
        <v>5.3521126760563309</v>
      </c>
      <c r="P38" s="20">
        <f>M38/K38</f>
        <v>0.6557511256651658</v>
      </c>
      <c r="Q38" s="22">
        <f t="shared" si="4"/>
        <v>-0.39490106118745816</v>
      </c>
    </row>
    <row r="39" spans="2:17" ht="15" customHeight="1">
      <c r="B39" s="17">
        <v>38261</v>
      </c>
      <c r="C39" s="105"/>
      <c r="D39" s="20"/>
      <c r="E39" s="20"/>
      <c r="F39" s="106"/>
      <c r="G39" s="118">
        <v>38626</v>
      </c>
      <c r="H39" s="18">
        <v>9</v>
      </c>
      <c r="I39" s="57">
        <f>EOMONTH(B39,0)-EOMONTH(B39,-1)</f>
        <v>31</v>
      </c>
      <c r="J39" s="20">
        <f t="shared" si="1"/>
        <v>279</v>
      </c>
      <c r="K39" s="20">
        <f>SUM(J28:J39)</f>
        <v>4898.3999999999996</v>
      </c>
      <c r="L39" s="18">
        <v>179</v>
      </c>
      <c r="M39" s="21">
        <f t="shared" si="3"/>
        <v>3199</v>
      </c>
      <c r="N39" s="20">
        <f>L39/J39</f>
        <v>0.64157706093189959</v>
      </c>
      <c r="O39" s="19">
        <f t="shared" si="2"/>
        <v>9.0681003584229369</v>
      </c>
      <c r="P39" s="20">
        <f>M39/K39</f>
        <v>0.65307039033153691</v>
      </c>
      <c r="Q39" s="22">
        <f t="shared" si="4"/>
        <v>-0.80209046229451353</v>
      </c>
    </row>
    <row r="40" spans="2:17" ht="15" customHeight="1">
      <c r="B40" s="17">
        <v>38292</v>
      </c>
      <c r="C40" s="105"/>
      <c r="D40" s="20"/>
      <c r="E40" s="20"/>
      <c r="F40" s="106"/>
      <c r="G40" s="118">
        <v>38657</v>
      </c>
      <c r="H40" s="18">
        <v>10.6</v>
      </c>
      <c r="I40" s="57">
        <f>EOMONTH(B40,0)-EOMONTH(B40,-1)</f>
        <v>30</v>
      </c>
      <c r="J40" s="20">
        <f t="shared" si="1"/>
        <v>318</v>
      </c>
      <c r="K40" s="20">
        <f>SUM(J29:J40)</f>
        <v>4955.3999999999996</v>
      </c>
      <c r="L40" s="18">
        <v>263</v>
      </c>
      <c r="M40" s="21">
        <f t="shared" si="3"/>
        <v>3249</v>
      </c>
      <c r="N40" s="20">
        <f>L40/J40</f>
        <v>0.82704402515723274</v>
      </c>
      <c r="O40" s="19">
        <f t="shared" si="2"/>
        <v>40.59748427672956</v>
      </c>
      <c r="P40" s="20">
        <f>M40/K40</f>
        <v>0.65564838358154742</v>
      </c>
      <c r="Q40" s="22">
        <f t="shared" si="4"/>
        <v>-0.41050703577668601</v>
      </c>
    </row>
    <row r="41" spans="2:17" ht="15" customHeight="1">
      <c r="B41" s="17">
        <v>38322</v>
      </c>
      <c r="C41" s="108">
        <v>4828</v>
      </c>
      <c r="D41" s="20">
        <f>K29</f>
        <v>5163.5</v>
      </c>
      <c r="E41" s="20">
        <f>C41/D41</f>
        <v>0.93502469255350051</v>
      </c>
      <c r="F41" s="107">
        <f>(E41/$E$29-1)*100</f>
        <v>-1.9092248020824099</v>
      </c>
      <c r="G41" s="118">
        <v>38687</v>
      </c>
      <c r="H41" s="18">
        <v>9.8000000000000007</v>
      </c>
      <c r="I41" s="57">
        <f>EOMONTH(B41,0)-EOMONTH(B41,-1)</f>
        <v>31</v>
      </c>
      <c r="J41" s="20">
        <f t="shared" si="1"/>
        <v>303.8</v>
      </c>
      <c r="K41" s="20">
        <f>SUM(J30:J41)</f>
        <v>5008.1000000000004</v>
      </c>
      <c r="L41" s="18">
        <v>290</v>
      </c>
      <c r="M41" s="21">
        <f t="shared" si="3"/>
        <v>3322</v>
      </c>
      <c r="N41" s="20">
        <f>L41/J41</f>
        <v>0.95457537853851215</v>
      </c>
      <c r="O41" s="19">
        <f t="shared" si="2"/>
        <v>62.277814351547065</v>
      </c>
      <c r="P41" s="20">
        <f>M41/K41</f>
        <v>0.66332541283121338</v>
      </c>
      <c r="Q41" s="22">
        <f t="shared" si="4"/>
        <v>0.75559276648211604</v>
      </c>
    </row>
    <row r="42" spans="2:17" ht="15" customHeight="1">
      <c r="B42" s="17">
        <v>38353</v>
      </c>
      <c r="C42" s="105"/>
      <c r="D42" s="20"/>
      <c r="E42" s="20"/>
      <c r="F42" s="106"/>
      <c r="G42" s="118">
        <v>38718</v>
      </c>
      <c r="H42" s="18">
        <v>9</v>
      </c>
      <c r="I42" s="57">
        <f>EOMONTH(B42,0)-EOMONTH(B42,-1)</f>
        <v>31</v>
      </c>
      <c r="J42" s="20">
        <f t="shared" si="1"/>
        <v>279</v>
      </c>
      <c r="K42" s="20">
        <f>SUM(J31:J42)</f>
        <v>4974.0000000000009</v>
      </c>
      <c r="L42" s="18">
        <v>236</v>
      </c>
      <c r="M42" s="21">
        <f t="shared" si="3"/>
        <v>3274</v>
      </c>
      <c r="N42" s="20">
        <f>L42/J42</f>
        <v>0.84587813620071683</v>
      </c>
      <c r="O42" s="19">
        <f t="shared" si="2"/>
        <v>43.799283154121852</v>
      </c>
      <c r="P42" s="20">
        <f>M42/K42</f>
        <v>0.65822275834338551</v>
      </c>
      <c r="Q42" s="22">
        <f t="shared" si="4"/>
        <v>-1.9473238315248498E-2</v>
      </c>
    </row>
    <row r="43" spans="2:17" ht="15" customHeight="1">
      <c r="B43" s="17">
        <v>38384</v>
      </c>
      <c r="C43" s="105"/>
      <c r="D43" s="20"/>
      <c r="E43" s="20"/>
      <c r="F43" s="106"/>
      <c r="G43" s="118">
        <v>38749</v>
      </c>
      <c r="H43" s="18">
        <v>9.8000000000000007</v>
      </c>
      <c r="I43" s="57">
        <f>EOMONTH(B43,0)-EOMONTH(B43,-1)</f>
        <v>28</v>
      </c>
      <c r="J43" s="20">
        <f t="shared" si="1"/>
        <v>274.40000000000003</v>
      </c>
      <c r="K43" s="20">
        <f>SUM(J32:J43)</f>
        <v>4900.3999999999996</v>
      </c>
      <c r="L43" s="18">
        <v>209</v>
      </c>
      <c r="M43" s="21">
        <f t="shared" si="3"/>
        <v>3225</v>
      </c>
      <c r="N43" s="20">
        <f>L43/J43</f>
        <v>0.76166180758017488</v>
      </c>
      <c r="O43" s="19">
        <f t="shared" si="2"/>
        <v>29.482507288629733</v>
      </c>
      <c r="P43" s="20">
        <f>M43/K43</f>
        <v>0.65810954207819772</v>
      </c>
      <c r="Q43" s="22">
        <f t="shared" si="4"/>
        <v>-3.6670185227183349E-2</v>
      </c>
    </row>
    <row r="44" spans="2:17" ht="15" customHeight="1">
      <c r="B44" s="38">
        <v>38412</v>
      </c>
      <c r="C44" s="119"/>
      <c r="D44" s="41"/>
      <c r="E44" s="41"/>
      <c r="F44" s="120"/>
      <c r="G44" s="121">
        <v>38777</v>
      </c>
      <c r="H44" s="39">
        <v>15.1</v>
      </c>
      <c r="I44" s="67">
        <f>EOMONTH(B44,0)-EOMONTH(B44,-1)</f>
        <v>31</v>
      </c>
      <c r="J44" s="41">
        <f t="shared" si="1"/>
        <v>468.09999999999997</v>
      </c>
      <c r="K44" s="41">
        <f>SUM(J33:J44)</f>
        <v>4928.3</v>
      </c>
      <c r="L44" s="39">
        <v>319</v>
      </c>
      <c r="M44" s="50">
        <f t="shared" si="3"/>
        <v>3251</v>
      </c>
      <c r="N44" s="41">
        <f>L44/J44</f>
        <v>0.68147831659901736</v>
      </c>
      <c r="O44" s="40">
        <f t="shared" si="2"/>
        <v>15.851313821832957</v>
      </c>
      <c r="P44" s="41">
        <f>M44/K44</f>
        <v>0.65965951748067286</v>
      </c>
      <c r="Q44" s="42">
        <f t="shared" si="4"/>
        <v>0.19876281255784001</v>
      </c>
    </row>
    <row r="45" spans="2:17" ht="15" customHeight="1">
      <c r="B45" s="28">
        <v>38443</v>
      </c>
      <c r="C45" s="115"/>
      <c r="D45" s="36"/>
      <c r="E45" s="36"/>
      <c r="F45" s="116"/>
      <c r="G45" s="117">
        <v>38808</v>
      </c>
      <c r="H45" s="29">
        <v>14.8</v>
      </c>
      <c r="I45" s="65">
        <f>EOMONTH(B45,0)-EOMONTH(B45,-1)</f>
        <v>30</v>
      </c>
      <c r="J45" s="31">
        <f t="shared" si="1"/>
        <v>444</v>
      </c>
      <c r="K45" s="31">
        <f>SUM(J34:J45)</f>
        <v>4829.3</v>
      </c>
      <c r="L45" s="29">
        <v>267</v>
      </c>
      <c r="M45" s="49">
        <f t="shared" si="3"/>
        <v>3177</v>
      </c>
      <c r="N45" s="31">
        <f>L45/J45</f>
        <v>0.60135135135135132</v>
      </c>
      <c r="O45" s="30">
        <f t="shared" si="2"/>
        <v>2.2297297297297236</v>
      </c>
      <c r="P45" s="31">
        <f>M45/K45</f>
        <v>0.65785931708529188</v>
      </c>
      <c r="Q45" s="32">
        <f t="shared" si="4"/>
        <v>-7.4678027226804389E-2</v>
      </c>
    </row>
    <row r="46" spans="2:17" ht="15" customHeight="1">
      <c r="B46" s="17">
        <v>38473</v>
      </c>
      <c r="C46" s="105"/>
      <c r="D46" s="20"/>
      <c r="E46" s="20"/>
      <c r="F46" s="106"/>
      <c r="G46" s="118">
        <v>38838</v>
      </c>
      <c r="H46" s="18">
        <v>14.9</v>
      </c>
      <c r="I46" s="57">
        <f>EOMONTH(B46,0)-EOMONTH(B46,-1)</f>
        <v>31</v>
      </c>
      <c r="J46" s="20">
        <f t="shared" si="1"/>
        <v>461.90000000000003</v>
      </c>
      <c r="K46" s="20">
        <f>SUM(J35:J46)</f>
        <v>4714.6000000000004</v>
      </c>
      <c r="L46" s="18">
        <v>267</v>
      </c>
      <c r="M46" s="21">
        <f t="shared" si="3"/>
        <v>3121</v>
      </c>
      <c r="N46" s="20">
        <f>L46/J46</f>
        <v>0.57804719636284907</v>
      </c>
      <c r="O46" s="19">
        <f t="shared" si="2"/>
        <v>-1.731976618315656</v>
      </c>
      <c r="P46" s="20">
        <f>M46/K46</f>
        <v>0.66198617061892839</v>
      </c>
      <c r="Q46" s="22">
        <f t="shared" si="4"/>
        <v>0.55216901646968353</v>
      </c>
    </row>
    <row r="47" spans="2:17" ht="15" customHeight="1">
      <c r="B47" s="17">
        <v>38504</v>
      </c>
      <c r="C47" s="105"/>
      <c r="D47" s="20"/>
      <c r="E47" s="20"/>
      <c r="F47" s="106"/>
      <c r="G47" s="118">
        <v>38869</v>
      </c>
      <c r="H47" s="18">
        <v>14.1</v>
      </c>
      <c r="I47" s="57">
        <f>EOMONTH(B47,0)-EOMONTH(B47,-1)</f>
        <v>30</v>
      </c>
      <c r="J47" s="20">
        <f t="shared" si="1"/>
        <v>423</v>
      </c>
      <c r="K47" s="20">
        <f>SUM(J36:J47)</f>
        <v>4681.6000000000004</v>
      </c>
      <c r="L47" s="18">
        <v>220</v>
      </c>
      <c r="M47" s="21">
        <f t="shared" si="3"/>
        <v>3086</v>
      </c>
      <c r="N47" s="20">
        <f>L47/J47</f>
        <v>0.52009456264775411</v>
      </c>
      <c r="O47" s="19">
        <f t="shared" si="2"/>
        <v>-11.583924349881801</v>
      </c>
      <c r="P47" s="20">
        <f>M47/K47</f>
        <v>0.65917634996582364</v>
      </c>
      <c r="Q47" s="22">
        <f t="shared" si="4"/>
        <v>0.12537224373228018</v>
      </c>
    </row>
    <row r="48" spans="2:17" ht="15" customHeight="1">
      <c r="B48" s="17">
        <v>38534</v>
      </c>
      <c r="C48" s="105"/>
      <c r="D48" s="20"/>
      <c r="E48" s="20"/>
      <c r="F48" s="106"/>
      <c r="G48" s="118">
        <v>38899</v>
      </c>
      <c r="H48" s="18">
        <v>12.6</v>
      </c>
      <c r="I48" s="57">
        <f>EOMONTH(B48,0)-EOMONTH(B48,-1)</f>
        <v>31</v>
      </c>
      <c r="J48" s="20">
        <f t="shared" si="1"/>
        <v>390.59999999999997</v>
      </c>
      <c r="K48" s="20">
        <f>SUM(J37:J48)</f>
        <v>4604.1000000000004</v>
      </c>
      <c r="L48" s="18">
        <v>204</v>
      </c>
      <c r="M48" s="21">
        <f t="shared" si="3"/>
        <v>3037</v>
      </c>
      <c r="N48" s="20">
        <f>L48/J48</f>
        <v>0.52227342549923195</v>
      </c>
      <c r="O48" s="19">
        <f t="shared" si="2"/>
        <v>-11.213517665130567</v>
      </c>
      <c r="P48" s="20">
        <f>M48/K48</f>
        <v>0.65962946069807338</v>
      </c>
      <c r="Q48" s="22">
        <f t="shared" si="4"/>
        <v>0.19419734757055718</v>
      </c>
    </row>
    <row r="49" spans="2:17" ht="15" customHeight="1">
      <c r="B49" s="17">
        <v>38565</v>
      </c>
      <c r="C49" s="105"/>
      <c r="D49" s="20"/>
      <c r="E49" s="20"/>
      <c r="F49" s="106"/>
      <c r="G49" s="118">
        <v>38930</v>
      </c>
      <c r="H49" s="18">
        <v>15.7</v>
      </c>
      <c r="I49" s="57">
        <f>EOMONTH(B49,0)-EOMONTH(B49,-1)</f>
        <v>31</v>
      </c>
      <c r="J49" s="20">
        <f t="shared" si="1"/>
        <v>486.7</v>
      </c>
      <c r="K49" s="20">
        <f>SUM(J38:J49)</f>
        <v>4554.5</v>
      </c>
      <c r="L49" s="18">
        <v>284</v>
      </c>
      <c r="M49" s="21">
        <f t="shared" si="3"/>
        <v>3002</v>
      </c>
      <c r="N49" s="20">
        <f>L49/J49</f>
        <v>0.58352167659749332</v>
      </c>
      <c r="O49" s="19">
        <f t="shared" si="2"/>
        <v>-0.80131497842613753</v>
      </c>
      <c r="P49" s="20">
        <f>M49/K49</f>
        <v>0.65912833461411791</v>
      </c>
      <c r="Q49" s="22">
        <f t="shared" si="4"/>
        <v>0.11807896786883987</v>
      </c>
    </row>
    <row r="50" spans="2:17" ht="15" customHeight="1">
      <c r="B50" s="17">
        <v>38596</v>
      </c>
      <c r="C50" s="105"/>
      <c r="D50" s="20"/>
      <c r="E50" s="20"/>
      <c r="F50" s="106"/>
      <c r="G50" s="118">
        <v>38961</v>
      </c>
      <c r="H50" s="18">
        <v>12.6</v>
      </c>
      <c r="I50" s="57">
        <f>EOMONTH(B50,0)-EOMONTH(B50,-1)</f>
        <v>30</v>
      </c>
      <c r="J50" s="20">
        <f t="shared" si="1"/>
        <v>378</v>
      </c>
      <c r="K50" s="20">
        <f>SUM(J39:J50)</f>
        <v>4506.5</v>
      </c>
      <c r="L50" s="18">
        <v>225</v>
      </c>
      <c r="M50" s="21">
        <f t="shared" si="3"/>
        <v>2963</v>
      </c>
      <c r="N50" s="20">
        <f>L50/J50</f>
        <v>0.59523809523809523</v>
      </c>
      <c r="O50" s="19">
        <f t="shared" si="2"/>
        <v>1.1904761904761862</v>
      </c>
      <c r="P50" s="20">
        <f>M50/K50</f>
        <v>0.65749472983468327</v>
      </c>
      <c r="Q50" s="22">
        <f t="shared" si="4"/>
        <v>-0.13005688628993095</v>
      </c>
    </row>
    <row r="51" spans="2:17" ht="15" customHeight="1">
      <c r="B51" s="17">
        <v>38626</v>
      </c>
      <c r="C51" s="105"/>
      <c r="D51" s="20"/>
      <c r="E51" s="20"/>
      <c r="F51" s="106"/>
      <c r="G51" s="118">
        <v>38991</v>
      </c>
      <c r="H51" s="18">
        <v>11</v>
      </c>
      <c r="I51" s="57">
        <f>EOMONTH(B51,0)-EOMONTH(B51,-1)</f>
        <v>31</v>
      </c>
      <c r="J51" s="20">
        <f t="shared" si="1"/>
        <v>341</v>
      </c>
      <c r="K51" s="20">
        <f>SUM(J40:J51)</f>
        <v>4568.5</v>
      </c>
      <c r="L51" s="18">
        <v>237</v>
      </c>
      <c r="M51" s="21">
        <f t="shared" si="3"/>
        <v>3021</v>
      </c>
      <c r="N51" s="20">
        <f>L51/J51</f>
        <v>0.69501466275659829</v>
      </c>
      <c r="O51" s="19">
        <f t="shared" si="2"/>
        <v>18.152492668621711</v>
      </c>
      <c r="P51" s="20">
        <f>M51/K51</f>
        <v>0.66126737441173256</v>
      </c>
      <c r="Q51" s="22">
        <f t="shared" si="4"/>
        <v>0.44298770585895486</v>
      </c>
    </row>
    <row r="52" spans="2:17" ht="15" customHeight="1">
      <c r="B52" s="17">
        <v>38657</v>
      </c>
      <c r="C52" s="105"/>
      <c r="D52" s="20"/>
      <c r="E52" s="20"/>
      <c r="F52" s="106"/>
      <c r="G52" s="118">
        <v>39022</v>
      </c>
      <c r="H52" s="18">
        <v>9</v>
      </c>
      <c r="I52" s="57">
        <f>EOMONTH(B52,0)-EOMONTH(B52,-1)</f>
        <v>30</v>
      </c>
      <c r="J52" s="20">
        <f t="shared" si="1"/>
        <v>270</v>
      </c>
      <c r="K52" s="20">
        <f>SUM(J41:J52)</f>
        <v>4520.5</v>
      </c>
      <c r="L52" s="18">
        <v>212</v>
      </c>
      <c r="M52" s="21">
        <f t="shared" si="3"/>
        <v>2970</v>
      </c>
      <c r="N52" s="20">
        <f>L52/J52</f>
        <v>0.78518518518518521</v>
      </c>
      <c r="O52" s="19">
        <f t="shared" si="2"/>
        <v>33.481481481481488</v>
      </c>
      <c r="P52" s="20">
        <f>M52/K52</f>
        <v>0.65700696825572391</v>
      </c>
      <c r="Q52" s="22">
        <f t="shared" si="4"/>
        <v>-0.20414526895419227</v>
      </c>
    </row>
    <row r="53" spans="2:17" ht="15" customHeight="1">
      <c r="B53" s="17">
        <v>38687</v>
      </c>
      <c r="C53" s="108">
        <v>4775</v>
      </c>
      <c r="D53" s="20">
        <f>K41</f>
        <v>5008.1000000000004</v>
      </c>
      <c r="E53" s="20">
        <f>C53/D53</f>
        <v>0.95345540224835756</v>
      </c>
      <c r="F53" s="107">
        <f>(E53/$E$29-1)*100</f>
        <v>2.4288415070272684E-2</v>
      </c>
      <c r="G53" s="118">
        <v>39052</v>
      </c>
      <c r="H53" s="18">
        <v>7.4</v>
      </c>
      <c r="I53" s="57">
        <f>EOMONTH(B53,0)-EOMONTH(B53,-1)</f>
        <v>31</v>
      </c>
      <c r="J53" s="20">
        <f t="shared" si="1"/>
        <v>229.4</v>
      </c>
      <c r="K53" s="20">
        <f>SUM(J42:J53)</f>
        <v>4446.0999999999995</v>
      </c>
      <c r="L53" s="18">
        <v>194</v>
      </c>
      <c r="M53" s="21">
        <f t="shared" si="3"/>
        <v>2874</v>
      </c>
      <c r="N53" s="20">
        <f>L53/J53</f>
        <v>0.84568439407149087</v>
      </c>
      <c r="O53" s="19">
        <f t="shared" si="2"/>
        <v>43.766346992153451</v>
      </c>
      <c r="P53" s="20">
        <f>M53/K53</f>
        <v>0.6464092125683184</v>
      </c>
      <c r="Q53" s="22">
        <f t="shared" si="4"/>
        <v>-1.8138878411878889</v>
      </c>
    </row>
    <row r="54" spans="2:17" ht="15" customHeight="1">
      <c r="B54" s="17">
        <v>38718</v>
      </c>
      <c r="C54" s="105"/>
      <c r="D54" s="20"/>
      <c r="E54" s="20"/>
      <c r="F54" s="106"/>
      <c r="G54" s="118">
        <v>39083</v>
      </c>
      <c r="H54" s="18">
        <v>9.5</v>
      </c>
      <c r="I54" s="57">
        <f>EOMONTH(B54,0)-EOMONTH(B54,-1)</f>
        <v>31</v>
      </c>
      <c r="J54" s="20">
        <f t="shared" si="1"/>
        <v>294.5</v>
      </c>
      <c r="K54" s="20">
        <f>SUM(J43:J54)</f>
        <v>4461.5999999999995</v>
      </c>
      <c r="L54" s="18">
        <v>248</v>
      </c>
      <c r="M54" s="21">
        <f t="shared" si="3"/>
        <v>2886</v>
      </c>
      <c r="N54" s="20">
        <f>L54/J54</f>
        <v>0.84210526315789469</v>
      </c>
      <c r="O54" s="19">
        <f t="shared" si="2"/>
        <v>43.157894736842081</v>
      </c>
      <c r="P54" s="20">
        <f>M54/K54</f>
        <v>0.64685314685314699</v>
      </c>
      <c r="Q54" s="22">
        <f t="shared" si="4"/>
        <v>-1.74645659077588</v>
      </c>
    </row>
    <row r="55" spans="2:17" ht="15" customHeight="1">
      <c r="B55" s="17">
        <v>38749</v>
      </c>
      <c r="C55" s="105"/>
      <c r="D55" s="20"/>
      <c r="E55" s="20"/>
      <c r="F55" s="106"/>
      <c r="G55" s="118">
        <v>39114</v>
      </c>
      <c r="H55" s="18">
        <v>12.7</v>
      </c>
      <c r="I55" s="57">
        <f>EOMONTH(B55,0)-EOMONTH(B55,-1)</f>
        <v>28</v>
      </c>
      <c r="J55" s="20">
        <f t="shared" si="1"/>
        <v>355.59999999999997</v>
      </c>
      <c r="K55" s="20">
        <f>SUM(J44:J55)</f>
        <v>4542.8</v>
      </c>
      <c r="L55" s="18">
        <v>277</v>
      </c>
      <c r="M55" s="21">
        <f t="shared" si="3"/>
        <v>2954</v>
      </c>
      <c r="N55" s="20">
        <f>L55/J55</f>
        <v>0.77896512935883022</v>
      </c>
      <c r="O55" s="19">
        <f t="shared" si="2"/>
        <v>32.424071991001128</v>
      </c>
      <c r="P55" s="20">
        <f>M55/K55</f>
        <v>0.65025975169498984</v>
      </c>
      <c r="Q55" s="22">
        <f t="shared" si="4"/>
        <v>-1.2290114823545917</v>
      </c>
    </row>
    <row r="56" spans="2:17" ht="15" customHeight="1">
      <c r="B56" s="43">
        <v>38777</v>
      </c>
      <c r="C56" s="119"/>
      <c r="D56" s="41"/>
      <c r="E56" s="41"/>
      <c r="F56" s="120"/>
      <c r="G56" s="121">
        <v>39142</v>
      </c>
      <c r="H56" s="44">
        <v>15.6</v>
      </c>
      <c r="I56" s="68">
        <f>EOMONTH(B56,0)-EOMONTH(B56,-1)</f>
        <v>31</v>
      </c>
      <c r="J56" s="46">
        <f t="shared" si="1"/>
        <v>483.59999999999997</v>
      </c>
      <c r="K56" s="46">
        <f>SUM(J45:J56)</f>
        <v>4558.3</v>
      </c>
      <c r="L56" s="44">
        <v>327</v>
      </c>
      <c r="M56" s="51">
        <f t="shared" si="3"/>
        <v>2962</v>
      </c>
      <c r="N56" s="46">
        <f>L56/J56</f>
        <v>0.67617866004962779</v>
      </c>
      <c r="O56" s="45">
        <f t="shared" si="2"/>
        <v>14.950372208436713</v>
      </c>
      <c r="P56" s="46">
        <f>M56/K56</f>
        <v>0.64980365487133362</v>
      </c>
      <c r="Q56" s="47">
        <f t="shared" si="4"/>
        <v>-1.298290157553017</v>
      </c>
    </row>
    <row r="57" spans="2:17" ht="15" customHeight="1">
      <c r="B57" s="33">
        <v>38808</v>
      </c>
      <c r="C57" s="112"/>
      <c r="D57" s="31"/>
      <c r="E57" s="31"/>
      <c r="F57" s="113"/>
      <c r="G57" s="114">
        <v>39173</v>
      </c>
      <c r="H57" s="34">
        <v>15.8</v>
      </c>
      <c r="I57" s="66">
        <f>EOMONTH(B57,0)-EOMONTH(B57,-1)</f>
        <v>30</v>
      </c>
      <c r="J57" s="36">
        <f t="shared" si="1"/>
        <v>474</v>
      </c>
      <c r="K57" s="36">
        <f>SUM(J46:J57)</f>
        <v>4588.3</v>
      </c>
      <c r="L57" s="34">
        <v>270</v>
      </c>
      <c r="M57" s="37">
        <f t="shared" si="3"/>
        <v>2965</v>
      </c>
      <c r="N57" s="36">
        <f>L57/J57</f>
        <v>0.569620253164557</v>
      </c>
      <c r="O57" s="35">
        <f t="shared" si="2"/>
        <v>-3.1645569620253111</v>
      </c>
      <c r="P57" s="36">
        <f>M57/K57</f>
        <v>0.64620883551642216</v>
      </c>
      <c r="Q57" s="48">
        <f t="shared" si="4"/>
        <v>-1.84432404678182</v>
      </c>
    </row>
    <row r="58" spans="2:17" ht="15" customHeight="1">
      <c r="B58" s="17">
        <v>38838</v>
      </c>
      <c r="C58" s="105"/>
      <c r="D58" s="20"/>
      <c r="E58" s="20"/>
      <c r="F58" s="106"/>
      <c r="G58" s="104">
        <v>39203</v>
      </c>
      <c r="H58" s="18">
        <v>19.600000000000001</v>
      </c>
      <c r="I58" s="57">
        <f>EOMONTH(B58,0)-EOMONTH(B58,-1)</f>
        <v>31</v>
      </c>
      <c r="J58" s="20">
        <f t="shared" si="1"/>
        <v>607.6</v>
      </c>
      <c r="K58" s="20">
        <f>SUM(J47:J58)</f>
        <v>4734</v>
      </c>
      <c r="L58" s="18">
        <v>338</v>
      </c>
      <c r="M58" s="21">
        <f t="shared" si="3"/>
        <v>3036</v>
      </c>
      <c r="N58" s="20">
        <f>L58/J58</f>
        <v>0.55628703094140886</v>
      </c>
      <c r="O58" s="19">
        <f t="shared" si="2"/>
        <v>-5.4312047399604939</v>
      </c>
      <c r="P58" s="20">
        <f>M58/K58</f>
        <v>0.64131812420785805</v>
      </c>
      <c r="Q58" s="22">
        <f t="shared" si="4"/>
        <v>-2.5871970129190291</v>
      </c>
    </row>
    <row r="59" spans="2:17" ht="15" customHeight="1">
      <c r="B59" s="17">
        <v>38869</v>
      </c>
      <c r="C59" s="105"/>
      <c r="D59" s="20"/>
      <c r="E59" s="20"/>
      <c r="F59" s="106"/>
      <c r="G59" s="104">
        <v>39234</v>
      </c>
      <c r="H59" s="18">
        <v>19</v>
      </c>
      <c r="I59" s="57">
        <f>EOMONTH(B59,0)-EOMONTH(B59,-1)</f>
        <v>30</v>
      </c>
      <c r="J59" s="20">
        <f t="shared" si="1"/>
        <v>570</v>
      </c>
      <c r="K59" s="20">
        <f>SUM(J48:J59)</f>
        <v>4881</v>
      </c>
      <c r="L59" s="18">
        <v>313</v>
      </c>
      <c r="M59" s="21">
        <f t="shared" si="3"/>
        <v>3129</v>
      </c>
      <c r="N59" s="20">
        <f>L59/J59</f>
        <v>0.5491228070175439</v>
      </c>
      <c r="O59" s="19">
        <f t="shared" si="2"/>
        <v>-6.6491228070175374</v>
      </c>
      <c r="P59" s="20">
        <f>M59/K59</f>
        <v>0.64105716041794714</v>
      </c>
      <c r="Q59" s="22">
        <f t="shared" si="4"/>
        <v>-2.6268360209148689</v>
      </c>
    </row>
    <row r="60" spans="2:17" ht="15" customHeight="1">
      <c r="B60" s="17">
        <v>38899</v>
      </c>
      <c r="C60" s="105"/>
      <c r="D60" s="20"/>
      <c r="E60" s="20"/>
      <c r="F60" s="106"/>
      <c r="G60" s="104">
        <v>39264</v>
      </c>
      <c r="H60" s="18">
        <v>12.6</v>
      </c>
      <c r="I60" s="57">
        <f>EOMONTH(B60,0)-EOMONTH(B60,-1)</f>
        <v>31</v>
      </c>
      <c r="J60" s="20">
        <f t="shared" si="1"/>
        <v>390.59999999999997</v>
      </c>
      <c r="K60" s="20">
        <f>SUM(J49:J60)</f>
        <v>4881</v>
      </c>
      <c r="L60" s="18">
        <v>210</v>
      </c>
      <c r="M60" s="21">
        <f t="shared" si="3"/>
        <v>3135</v>
      </c>
      <c r="N60" s="20">
        <f>L60/J60</f>
        <v>0.53763440860215062</v>
      </c>
      <c r="O60" s="19">
        <f t="shared" si="2"/>
        <v>-8.602150537634401</v>
      </c>
      <c r="P60" s="20">
        <f>M60/K60</f>
        <v>0.64228641671788567</v>
      </c>
      <c r="Q60" s="22">
        <f t="shared" si="4"/>
        <v>-2.4401185444449136</v>
      </c>
    </row>
    <row r="61" spans="2:17" ht="15" customHeight="1">
      <c r="B61" s="17">
        <v>38930</v>
      </c>
      <c r="C61" s="105"/>
      <c r="D61" s="20"/>
      <c r="E61" s="20"/>
      <c r="F61" s="106"/>
      <c r="G61" s="104">
        <v>39295</v>
      </c>
      <c r="H61" s="18">
        <v>19.3</v>
      </c>
      <c r="I61" s="57">
        <f>EOMONTH(B61,0)-EOMONTH(B61,-1)</f>
        <v>31</v>
      </c>
      <c r="J61" s="20">
        <f t="shared" si="1"/>
        <v>598.30000000000007</v>
      </c>
      <c r="K61" s="20">
        <f>SUM(J50:J61)</f>
        <v>4992.6000000000004</v>
      </c>
      <c r="L61" s="18">
        <v>342</v>
      </c>
      <c r="M61" s="21">
        <f t="shared" si="3"/>
        <v>3193</v>
      </c>
      <c r="N61" s="20">
        <f>L61/J61</f>
        <v>0.5716195888350325</v>
      </c>
      <c r="O61" s="19">
        <f t="shared" si="2"/>
        <v>-2.824669898044474</v>
      </c>
      <c r="P61" s="20">
        <f>M61/K61</f>
        <v>0.63954652886271679</v>
      </c>
      <c r="Q61" s="22">
        <f t="shared" si="4"/>
        <v>-2.8562928981198943</v>
      </c>
    </row>
    <row r="62" spans="2:17" ht="15" customHeight="1">
      <c r="B62" s="17">
        <v>38961</v>
      </c>
      <c r="C62" s="105"/>
      <c r="D62" s="20"/>
      <c r="E62" s="20"/>
      <c r="F62" s="106"/>
      <c r="G62" s="104">
        <v>39326</v>
      </c>
      <c r="H62" s="18">
        <v>13.3</v>
      </c>
      <c r="I62" s="57">
        <f>EOMONTH(B62,0)-EOMONTH(B62,-1)</f>
        <v>30</v>
      </c>
      <c r="J62" s="20">
        <f t="shared" si="1"/>
        <v>399</v>
      </c>
      <c r="K62" s="20">
        <f>SUM(J51:J62)</f>
        <v>5013.5999999999995</v>
      </c>
      <c r="L62" s="18">
        <v>243</v>
      </c>
      <c r="M62" s="21">
        <f t="shared" si="3"/>
        <v>3211</v>
      </c>
      <c r="N62" s="20">
        <f>L62/J62</f>
        <v>0.60902255639097747</v>
      </c>
      <c r="O62" s="19">
        <f t="shared" si="2"/>
        <v>3.5338345864661669</v>
      </c>
      <c r="P62" s="20">
        <f>M62/K62</f>
        <v>0.64045795436412967</v>
      </c>
      <c r="Q62" s="22">
        <f t="shared" si="4"/>
        <v>-2.7178522249887593</v>
      </c>
    </row>
    <row r="63" spans="2:17" ht="15" customHeight="1">
      <c r="B63" s="17">
        <v>38991</v>
      </c>
      <c r="C63" s="105"/>
      <c r="D63" s="20"/>
      <c r="E63" s="20"/>
      <c r="F63" s="106"/>
      <c r="G63" s="104">
        <v>39356</v>
      </c>
      <c r="H63" s="18">
        <v>10.8</v>
      </c>
      <c r="I63" s="57">
        <f>EOMONTH(B63,0)-EOMONTH(B63,-1)</f>
        <v>31</v>
      </c>
      <c r="J63" s="20">
        <f t="shared" si="1"/>
        <v>334.8</v>
      </c>
      <c r="K63" s="20">
        <f>SUM(J52:J63)</f>
        <v>5007.3999999999996</v>
      </c>
      <c r="L63" s="18">
        <v>220</v>
      </c>
      <c r="M63" s="21">
        <f t="shared" si="3"/>
        <v>3194</v>
      </c>
      <c r="N63" s="20">
        <f>L63/J63</f>
        <v>0.65710872162485068</v>
      </c>
      <c r="O63" s="19">
        <f t="shared" si="2"/>
        <v>11.708482676224619</v>
      </c>
      <c r="P63" s="20">
        <f>M63/K63</f>
        <v>0.63785597315972364</v>
      </c>
      <c r="Q63" s="22">
        <f t="shared" si="4"/>
        <v>-3.1130792938541041</v>
      </c>
    </row>
    <row r="64" spans="2:17" ht="15" customHeight="1">
      <c r="B64" s="17">
        <v>39022</v>
      </c>
      <c r="C64" s="105"/>
      <c r="D64" s="20"/>
      <c r="E64" s="20"/>
      <c r="F64" s="106"/>
      <c r="G64" s="104">
        <v>39387</v>
      </c>
      <c r="H64" s="18">
        <v>8.8000000000000007</v>
      </c>
      <c r="I64" s="57">
        <f>EOMONTH(B64,0)-EOMONTH(B64,-1)</f>
        <v>30</v>
      </c>
      <c r="J64" s="20">
        <f t="shared" si="1"/>
        <v>264</v>
      </c>
      <c r="K64" s="20">
        <f>SUM(J53:J64)</f>
        <v>5001.4000000000005</v>
      </c>
      <c r="L64" s="18">
        <v>211</v>
      </c>
      <c r="M64" s="21">
        <f t="shared" si="3"/>
        <v>3193</v>
      </c>
      <c r="N64" s="20">
        <f>L64/J64</f>
        <v>0.7992424242424242</v>
      </c>
      <c r="O64" s="19">
        <f t="shared" si="2"/>
        <v>35.871212121212118</v>
      </c>
      <c r="P64" s="20">
        <f>M64/K64</f>
        <v>0.63842124205222528</v>
      </c>
      <c r="Q64" s="22">
        <f t="shared" si="4"/>
        <v>-3.0272179636008811</v>
      </c>
    </row>
    <row r="65" spans="2:17" ht="15" customHeight="1">
      <c r="B65" s="17">
        <v>39052</v>
      </c>
      <c r="C65" s="105">
        <v>4198</v>
      </c>
      <c r="D65" s="20">
        <f>K53</f>
        <v>4446.0999999999995</v>
      </c>
      <c r="E65" s="20">
        <f>C65/D65</f>
        <v>0.94419828613841361</v>
      </c>
      <c r="F65" s="107">
        <f>(E65/$E$29-1)*100</f>
        <v>-0.94684924851564656</v>
      </c>
      <c r="G65" s="104">
        <v>39417</v>
      </c>
      <c r="H65" s="18">
        <v>8.3000000000000007</v>
      </c>
      <c r="I65" s="57">
        <f>EOMONTH(B65,0)-EOMONTH(B65,-1)</f>
        <v>31</v>
      </c>
      <c r="J65" s="20">
        <f t="shared" si="1"/>
        <v>257.3</v>
      </c>
      <c r="K65" s="20">
        <f>SUM(J54:J65)</f>
        <v>5029.3</v>
      </c>
      <c r="L65" s="18">
        <v>222</v>
      </c>
      <c r="M65" s="21">
        <f t="shared" si="3"/>
        <v>3221</v>
      </c>
      <c r="N65" s="20">
        <f>L65/J65</f>
        <v>0.86280606296152351</v>
      </c>
      <c r="O65" s="19">
        <f t="shared" si="2"/>
        <v>46.677030703458989</v>
      </c>
      <c r="P65" s="20">
        <f>M65/K65</f>
        <v>0.64044698069313821</v>
      </c>
      <c r="Q65" s="22">
        <f t="shared" si="4"/>
        <v>-2.7195190670909586</v>
      </c>
    </row>
    <row r="66" spans="2:17" ht="15" customHeight="1">
      <c r="B66" s="17">
        <v>39083</v>
      </c>
      <c r="C66" s="105"/>
      <c r="D66" s="20"/>
      <c r="E66" s="20"/>
      <c r="F66" s="106"/>
      <c r="G66" s="104">
        <v>39448</v>
      </c>
      <c r="H66" s="18">
        <v>9.1</v>
      </c>
      <c r="I66" s="57">
        <f>EOMONTH(B66,0)-EOMONTH(B66,-1)</f>
        <v>31</v>
      </c>
      <c r="J66" s="20">
        <f t="shared" si="1"/>
        <v>282.09999999999997</v>
      </c>
      <c r="K66" s="20">
        <f>SUM(J55:J66)</f>
        <v>5016.9000000000005</v>
      </c>
      <c r="L66" s="18">
        <v>242</v>
      </c>
      <c r="M66" s="21">
        <f t="shared" si="3"/>
        <v>3215</v>
      </c>
      <c r="N66" s="20">
        <f>L66/J66</f>
        <v>0.85785182559376116</v>
      </c>
      <c r="O66" s="19">
        <f t="shared" si="2"/>
        <v>45.834810350939392</v>
      </c>
      <c r="P66" s="20">
        <f>M66/K66</f>
        <v>0.64083398114373413</v>
      </c>
      <c r="Q66" s="22">
        <f t="shared" si="4"/>
        <v>-2.660735762476929</v>
      </c>
    </row>
    <row r="67" spans="2:17" ht="15" customHeight="1">
      <c r="B67" s="17">
        <v>39114</v>
      </c>
      <c r="C67" s="105"/>
      <c r="D67" s="20"/>
      <c r="E67" s="20"/>
      <c r="F67" s="106"/>
      <c r="G67" s="104">
        <v>39479</v>
      </c>
      <c r="H67" s="18">
        <v>13.3</v>
      </c>
      <c r="I67" s="57">
        <f>EOMONTH(B67,0)-EOMONTH(B67,-1)</f>
        <v>28</v>
      </c>
      <c r="J67" s="20">
        <f t="shared" si="1"/>
        <v>372.40000000000003</v>
      </c>
      <c r="K67" s="20">
        <f>SUM(J56:J67)</f>
        <v>5033.7</v>
      </c>
      <c r="L67" s="18">
        <v>316</v>
      </c>
      <c r="M67" s="21">
        <f t="shared" si="3"/>
        <v>3254</v>
      </c>
      <c r="N67" s="20">
        <f>L67/J67</f>
        <v>0.84854994629430713</v>
      </c>
      <c r="O67" s="19">
        <f t="shared" si="2"/>
        <v>44.253490870032209</v>
      </c>
      <c r="P67" s="20">
        <f>M67/K67</f>
        <v>0.64644297435286169</v>
      </c>
      <c r="Q67" s="22">
        <f t="shared" si="4"/>
        <v>-1.8087596061637012</v>
      </c>
    </row>
    <row r="68" spans="2:17" ht="15" customHeight="1">
      <c r="B68" s="38">
        <v>39142</v>
      </c>
      <c r="C68" s="109"/>
      <c r="D68" s="46"/>
      <c r="E68" s="46"/>
      <c r="F68" s="110"/>
      <c r="G68" s="111">
        <v>39508</v>
      </c>
      <c r="H68" s="39">
        <v>14.5</v>
      </c>
      <c r="I68" s="67">
        <f>EOMONTH(B68,0)-EOMONTH(B68,-1)</f>
        <v>31</v>
      </c>
      <c r="J68" s="41">
        <f t="shared" si="1"/>
        <v>449.5</v>
      </c>
      <c r="K68" s="41">
        <f>SUM(J57:J68)</f>
        <v>4999.6000000000004</v>
      </c>
      <c r="L68" s="39">
        <v>298</v>
      </c>
      <c r="M68" s="50">
        <f t="shared" si="3"/>
        <v>3225</v>
      </c>
      <c r="N68" s="41">
        <f>L68/J68</f>
        <v>0.66295884315906561</v>
      </c>
      <c r="O68" s="40">
        <f t="shared" si="2"/>
        <v>12.703003337041153</v>
      </c>
      <c r="P68" s="41">
        <f>M68/K68</f>
        <v>0.64505160412833018</v>
      </c>
      <c r="Q68" s="42">
        <f t="shared" si="4"/>
        <v>-2.0201013232433396</v>
      </c>
    </row>
    <row r="69" spans="2:17" ht="15" customHeight="1">
      <c r="B69" s="28">
        <v>39173</v>
      </c>
      <c r="C69" s="115"/>
      <c r="D69" s="36"/>
      <c r="E69" s="36"/>
      <c r="F69" s="116"/>
      <c r="G69" s="117">
        <v>39539</v>
      </c>
      <c r="H69" s="29">
        <v>15.4</v>
      </c>
      <c r="I69" s="65">
        <f>EOMONTH(B69,0)-EOMONTH(B69,-1)</f>
        <v>30</v>
      </c>
      <c r="J69" s="31">
        <f t="shared" si="1"/>
        <v>462</v>
      </c>
      <c r="K69" s="31">
        <f>SUM(J58:J69)</f>
        <v>4987.6000000000004</v>
      </c>
      <c r="L69" s="29">
        <v>270</v>
      </c>
      <c r="M69" s="49">
        <f t="shared" si="3"/>
        <v>3225</v>
      </c>
      <c r="N69" s="31">
        <f>L69/J69</f>
        <v>0.58441558441558439</v>
      </c>
      <c r="O69" s="30">
        <f t="shared" si="2"/>
        <v>-0.64935064935065512</v>
      </c>
      <c r="P69" s="31">
        <f>M69/K69</f>
        <v>0.64660357687063919</v>
      </c>
      <c r="Q69" s="32">
        <f t="shared" si="4"/>
        <v>-1.7843649401891315</v>
      </c>
    </row>
    <row r="70" spans="2:17" ht="15" customHeight="1">
      <c r="B70" s="17">
        <v>39203</v>
      </c>
      <c r="C70" s="105"/>
      <c r="D70" s="20"/>
      <c r="E70" s="20"/>
      <c r="F70" s="106"/>
      <c r="G70" s="118">
        <v>39569</v>
      </c>
      <c r="H70" s="18">
        <v>16.399999999999999</v>
      </c>
      <c r="I70" s="57">
        <f>EOMONTH(B70,0)-EOMONTH(B70,-1)</f>
        <v>31</v>
      </c>
      <c r="J70" s="20">
        <f t="shared" si="1"/>
        <v>508.4</v>
      </c>
      <c r="K70" s="20">
        <f>SUM(J59:J70)</f>
        <v>4888.3999999999996</v>
      </c>
      <c r="L70" s="18">
        <v>272</v>
      </c>
      <c r="M70" s="21">
        <f t="shared" si="3"/>
        <v>3159</v>
      </c>
      <c r="N70" s="20">
        <f>L70/J70</f>
        <v>0.53501180173092056</v>
      </c>
      <c r="O70" s="19">
        <f t="shared" si="2"/>
        <v>-9.0479937057435063</v>
      </c>
      <c r="P70" s="20">
        <f>M70/K70</f>
        <v>0.64622371328041905</v>
      </c>
      <c r="Q70" s="22">
        <f t="shared" si="4"/>
        <v>-1.842064193772186</v>
      </c>
    </row>
    <row r="71" spans="2:17" ht="15" customHeight="1">
      <c r="B71" s="17">
        <v>39234</v>
      </c>
      <c r="C71" s="105"/>
      <c r="D71" s="20"/>
      <c r="E71" s="20"/>
      <c r="F71" s="106"/>
      <c r="G71" s="118">
        <v>39600</v>
      </c>
      <c r="H71" s="18">
        <v>15.4</v>
      </c>
      <c r="I71" s="57">
        <f>EOMONTH(B71,0)-EOMONTH(B71,-1)</f>
        <v>30</v>
      </c>
      <c r="J71" s="20">
        <f t="shared" si="1"/>
        <v>462</v>
      </c>
      <c r="K71" s="20">
        <f>SUM(J60:J71)</f>
        <v>4780.3999999999996</v>
      </c>
      <c r="L71" s="18">
        <v>246</v>
      </c>
      <c r="M71" s="21">
        <f t="shared" si="3"/>
        <v>3092</v>
      </c>
      <c r="N71" s="20">
        <f>L71/J71</f>
        <v>0.53246753246753242</v>
      </c>
      <c r="O71" s="19">
        <f t="shared" si="2"/>
        <v>-9.4805194805194901</v>
      </c>
      <c r="P71" s="20">
        <f>M71/K71</f>
        <v>0.6468077985105849</v>
      </c>
      <c r="Q71" s="22">
        <f t="shared" si="4"/>
        <v>-1.7533447621732701</v>
      </c>
    </row>
    <row r="72" spans="2:17" ht="15" customHeight="1">
      <c r="B72" s="17">
        <v>39264</v>
      </c>
      <c r="C72" s="105"/>
      <c r="D72" s="20"/>
      <c r="E72" s="20"/>
      <c r="F72" s="106"/>
      <c r="G72" s="118">
        <v>39630</v>
      </c>
      <c r="H72" s="18">
        <v>17.399999999999999</v>
      </c>
      <c r="I72" s="57">
        <f>EOMONTH(B72,0)-EOMONTH(B72,-1)</f>
        <v>31</v>
      </c>
      <c r="J72" s="20">
        <f t="shared" si="1"/>
        <v>539.4</v>
      </c>
      <c r="K72" s="20">
        <f>SUM(J61:J72)</f>
        <v>4929.2</v>
      </c>
      <c r="L72" s="18">
        <v>304</v>
      </c>
      <c r="M72" s="21">
        <f t="shared" si="3"/>
        <v>3186</v>
      </c>
      <c r="N72" s="20">
        <f>L72/J72</f>
        <v>0.56358917315535784</v>
      </c>
      <c r="O72" s="19">
        <f t="shared" si="2"/>
        <v>-4.1898405635891756</v>
      </c>
      <c r="P72" s="20">
        <f>M72/K72</f>
        <v>0.64635234926560092</v>
      </c>
      <c r="Q72" s="22">
        <f t="shared" si="4"/>
        <v>-1.8225250736248366</v>
      </c>
    </row>
    <row r="73" spans="2:17" ht="15" customHeight="1">
      <c r="B73" s="17">
        <v>39295</v>
      </c>
      <c r="C73" s="105"/>
      <c r="D73" s="20"/>
      <c r="E73" s="20"/>
      <c r="F73" s="106"/>
      <c r="G73" s="118">
        <v>39661</v>
      </c>
      <c r="H73" s="18">
        <v>15.4</v>
      </c>
      <c r="I73" s="57">
        <f>EOMONTH(B73,0)-EOMONTH(B73,-1)</f>
        <v>31</v>
      </c>
      <c r="J73" s="20">
        <f t="shared" si="1"/>
        <v>477.40000000000003</v>
      </c>
      <c r="K73" s="20">
        <f>SUM(J62:J73)</f>
        <v>4808.2999999999993</v>
      </c>
      <c r="L73" s="18">
        <v>264</v>
      </c>
      <c r="M73" s="21">
        <f t="shared" si="3"/>
        <v>3108</v>
      </c>
      <c r="N73" s="20">
        <f>L73/J73</f>
        <v>0.55299539170506906</v>
      </c>
      <c r="O73" s="19">
        <f t="shared" si="2"/>
        <v>-5.9907834101382669</v>
      </c>
      <c r="P73" s="20">
        <f>M73/K73</f>
        <v>0.6463822972776242</v>
      </c>
      <c r="Q73" s="22">
        <f t="shared" si="4"/>
        <v>-1.8179761303080078</v>
      </c>
    </row>
    <row r="74" spans="2:17" ht="15" customHeight="1">
      <c r="B74" s="17">
        <v>39326</v>
      </c>
      <c r="C74" s="105"/>
      <c r="D74" s="20"/>
      <c r="E74" s="20"/>
      <c r="F74" s="106"/>
      <c r="G74" s="118">
        <v>39692</v>
      </c>
      <c r="H74" s="18">
        <v>13.1</v>
      </c>
      <c r="I74" s="57">
        <f>EOMONTH(B74,0)-EOMONTH(B74,-1)</f>
        <v>30</v>
      </c>
      <c r="J74" s="20">
        <f t="shared" ref="J74:J138" si="5">H74*I74</f>
        <v>393</v>
      </c>
      <c r="K74" s="20">
        <f>SUM(J63:J74)</f>
        <v>4802.3</v>
      </c>
      <c r="L74" s="18">
        <v>237</v>
      </c>
      <c r="M74" s="21">
        <f t="shared" si="3"/>
        <v>3102</v>
      </c>
      <c r="N74" s="20">
        <f>L74/J74</f>
        <v>0.60305343511450382</v>
      </c>
      <c r="O74" s="19">
        <f t="shared" ref="O74:O137" si="6">(N74/$N$9-1)*100</f>
        <v>2.5190839694656519</v>
      </c>
      <c r="P74" s="20">
        <f>M74/K74</f>
        <v>0.64594048685005101</v>
      </c>
      <c r="Q74" s="22">
        <f t="shared" si="4"/>
        <v>-1.8850847781292202</v>
      </c>
    </row>
    <row r="75" spans="2:17" ht="15" customHeight="1">
      <c r="B75" s="17">
        <v>39356</v>
      </c>
      <c r="C75" s="105"/>
      <c r="D75" s="20"/>
      <c r="E75" s="20"/>
      <c r="F75" s="106"/>
      <c r="G75" s="118">
        <v>39722</v>
      </c>
      <c r="H75" s="18">
        <v>10.9</v>
      </c>
      <c r="I75" s="57">
        <f>EOMONTH(B75,0)-EOMONTH(B75,-1)</f>
        <v>31</v>
      </c>
      <c r="J75" s="20">
        <f t="shared" si="5"/>
        <v>337.90000000000003</v>
      </c>
      <c r="K75" s="20">
        <f>SUM(J64:J75)</f>
        <v>4805.3999999999996</v>
      </c>
      <c r="L75" s="18">
        <v>219</v>
      </c>
      <c r="M75" s="21">
        <f t="shared" si="3"/>
        <v>3101</v>
      </c>
      <c r="N75" s="20">
        <f>L75/J75</f>
        <v>0.6481207457827759</v>
      </c>
      <c r="O75" s="19">
        <f t="shared" si="6"/>
        <v>10.180526783071908</v>
      </c>
      <c r="P75" s="20">
        <f>M75/K75</f>
        <v>0.64531568651933247</v>
      </c>
      <c r="Q75" s="22">
        <f t="shared" si="4"/>
        <v>-1.9799886163728742</v>
      </c>
    </row>
    <row r="76" spans="2:17" ht="15" customHeight="1">
      <c r="B76" s="17">
        <v>39387</v>
      </c>
      <c r="C76" s="105"/>
      <c r="D76" s="20"/>
      <c r="E76" s="20"/>
      <c r="F76" s="106"/>
      <c r="G76" s="118">
        <v>39753</v>
      </c>
      <c r="H76" s="18">
        <v>8.5</v>
      </c>
      <c r="I76" s="57">
        <f>EOMONTH(B76,0)-EOMONTH(B76,-1)</f>
        <v>30</v>
      </c>
      <c r="J76" s="20">
        <f t="shared" si="5"/>
        <v>255</v>
      </c>
      <c r="K76" s="20">
        <f>SUM(J65:J76)</f>
        <v>4796.3999999999996</v>
      </c>
      <c r="L76" s="18">
        <v>192</v>
      </c>
      <c r="M76" s="21">
        <f t="shared" si="3"/>
        <v>3082</v>
      </c>
      <c r="N76" s="20">
        <f>L76/J76</f>
        <v>0.75294117647058822</v>
      </c>
      <c r="O76" s="19">
        <f t="shared" si="6"/>
        <v>28.000000000000004</v>
      </c>
      <c r="P76" s="20">
        <f>M76/K76</f>
        <v>0.64256525727629055</v>
      </c>
      <c r="Q76" s="22">
        <f t="shared" si="4"/>
        <v>-2.397764150649706</v>
      </c>
    </row>
    <row r="77" spans="2:17" ht="15" customHeight="1">
      <c r="B77" s="17">
        <v>39417</v>
      </c>
      <c r="C77" s="105">
        <v>4728</v>
      </c>
      <c r="D77" s="20">
        <f>K65</f>
        <v>5029.3</v>
      </c>
      <c r="E77" s="20">
        <f>C77/D77</f>
        <v>0.940091066351182</v>
      </c>
      <c r="F77" s="107">
        <f>(E77/$E$29-1)*100</f>
        <v>-1.3777259687202448</v>
      </c>
      <c r="G77" s="118">
        <v>39783</v>
      </c>
      <c r="H77" s="18">
        <v>8.4</v>
      </c>
      <c r="I77" s="57">
        <f>EOMONTH(B77,0)-EOMONTH(B77,-1)</f>
        <v>31</v>
      </c>
      <c r="J77" s="20">
        <f t="shared" si="5"/>
        <v>260.40000000000003</v>
      </c>
      <c r="K77" s="20">
        <f>SUM(J66:J77)</f>
        <v>4799.5</v>
      </c>
      <c r="L77" s="18">
        <v>235</v>
      </c>
      <c r="M77" s="21">
        <f t="shared" si="3"/>
        <v>3095</v>
      </c>
      <c r="N77" s="20">
        <f>L77/J77</f>
        <v>0.90245775729646682</v>
      </c>
      <c r="O77" s="19">
        <f t="shared" si="6"/>
        <v>53.417818740399348</v>
      </c>
      <c r="P77" s="20">
        <f>M77/K77</f>
        <v>0.64485883946244404</v>
      </c>
      <c r="Q77" s="22">
        <f t="shared" si="4"/>
        <v>-2.0493812479983609</v>
      </c>
    </row>
    <row r="78" spans="2:17" ht="15" customHeight="1">
      <c r="B78" s="17">
        <v>39448</v>
      </c>
      <c r="C78" s="105"/>
      <c r="D78" s="20"/>
      <c r="E78" s="20"/>
      <c r="F78" s="106"/>
      <c r="G78" s="118">
        <v>39814</v>
      </c>
      <c r="H78" s="18">
        <v>8.6</v>
      </c>
      <c r="I78" s="57">
        <f>EOMONTH(B78,0)-EOMONTH(B78,-1)</f>
        <v>31</v>
      </c>
      <c r="J78" s="20">
        <f t="shared" si="5"/>
        <v>266.59999999999997</v>
      </c>
      <c r="K78" s="20">
        <f>SUM(J67:J78)</f>
        <v>4784</v>
      </c>
      <c r="L78" s="18">
        <v>233</v>
      </c>
      <c r="M78" s="21">
        <f t="shared" si="3"/>
        <v>3086</v>
      </c>
      <c r="N78" s="20">
        <f>L78/J78</f>
        <v>0.87396849212303085</v>
      </c>
      <c r="O78" s="19">
        <f t="shared" si="6"/>
        <v>48.574643660915243</v>
      </c>
      <c r="P78" s="20">
        <f>M78/K78</f>
        <v>0.64506688963210701</v>
      </c>
      <c r="Q78" s="22">
        <f t="shared" si="4"/>
        <v>-2.0177795367355755</v>
      </c>
    </row>
    <row r="79" spans="2:17" ht="15" customHeight="1">
      <c r="B79" s="17">
        <v>39479</v>
      </c>
      <c r="C79" s="105"/>
      <c r="D79" s="20"/>
      <c r="E79" s="20"/>
      <c r="F79" s="106"/>
      <c r="G79" s="118">
        <v>39845</v>
      </c>
      <c r="H79" s="18">
        <v>10.7</v>
      </c>
      <c r="I79" s="57">
        <f>EOMONTH(B79,0)-EOMONTH(B79,-1)</f>
        <v>29</v>
      </c>
      <c r="J79" s="20">
        <f t="shared" si="5"/>
        <v>310.29999999999995</v>
      </c>
      <c r="K79" s="20">
        <f>SUM(J68:J79)</f>
        <v>4721.9000000000005</v>
      </c>
      <c r="L79" s="18">
        <v>220</v>
      </c>
      <c r="M79" s="21">
        <f t="shared" si="3"/>
        <v>2990</v>
      </c>
      <c r="N79" s="20">
        <f>L79/J79</f>
        <v>0.70899129874315192</v>
      </c>
      <c r="O79" s="19">
        <f t="shared" si="6"/>
        <v>20.528520786335825</v>
      </c>
      <c r="P79" s="20">
        <f>M79/K79</f>
        <v>0.6332196785192401</v>
      </c>
      <c r="Q79" s="22">
        <f t="shared" si="4"/>
        <v>-3.8173077248864096</v>
      </c>
    </row>
    <row r="80" spans="2:17" ht="15" customHeight="1">
      <c r="B80" s="17">
        <v>39508</v>
      </c>
      <c r="C80" s="119"/>
      <c r="D80" s="41"/>
      <c r="E80" s="41"/>
      <c r="F80" s="120"/>
      <c r="G80" s="121">
        <v>39873</v>
      </c>
      <c r="H80" s="44">
        <v>14</v>
      </c>
      <c r="I80" s="68">
        <f>EOMONTH(B80,0)-EOMONTH(B80,-1)</f>
        <v>31</v>
      </c>
      <c r="J80" s="46">
        <f t="shared" si="5"/>
        <v>434</v>
      </c>
      <c r="K80" s="46">
        <f>SUM(J69:J80)</f>
        <v>4706.4000000000005</v>
      </c>
      <c r="L80" s="18">
        <v>283</v>
      </c>
      <c r="M80" s="21">
        <f t="shared" si="3"/>
        <v>2975</v>
      </c>
      <c r="N80" s="46">
        <f>L80/J80</f>
        <v>0.65207373271889402</v>
      </c>
      <c r="O80" s="45">
        <f t="shared" si="6"/>
        <v>10.852534562211979</v>
      </c>
      <c r="P80" s="46">
        <f>M80/K80</f>
        <v>0.63211796702362733</v>
      </c>
      <c r="Q80" s="47">
        <f t="shared" si="4"/>
        <v>-3.9846518257619201</v>
      </c>
    </row>
    <row r="81" spans="2:17">
      <c r="B81" s="17">
        <v>39539</v>
      </c>
      <c r="C81" s="115"/>
      <c r="D81" s="36"/>
      <c r="E81" s="36"/>
      <c r="F81" s="116"/>
      <c r="G81" s="117">
        <v>39904</v>
      </c>
      <c r="H81" s="34">
        <v>19.100000000000001</v>
      </c>
      <c r="I81" s="66">
        <f>EOMONTH(B81,0)-EOMONTH(B81,-1)</f>
        <v>30</v>
      </c>
      <c r="J81" s="36">
        <f t="shared" si="5"/>
        <v>573</v>
      </c>
      <c r="K81" s="36">
        <f>SUM(J70:J81)</f>
        <v>4817.3999999999996</v>
      </c>
      <c r="L81" s="18">
        <v>334</v>
      </c>
      <c r="M81" s="21">
        <f t="shared" si="3"/>
        <v>3039</v>
      </c>
      <c r="N81" s="36">
        <f>L81/J81</f>
        <v>0.58289703315881325</v>
      </c>
      <c r="O81" s="35">
        <f t="shared" si="6"/>
        <v>-0.9075043630017543</v>
      </c>
      <c r="P81" s="36">
        <f>M81/K81</f>
        <v>0.63083821148337282</v>
      </c>
      <c r="Q81" s="48">
        <f t="shared" si="4"/>
        <v>-4.1790398675288998</v>
      </c>
    </row>
    <row r="82" spans="2:17">
      <c r="B82" s="17">
        <v>39569</v>
      </c>
      <c r="C82" s="105"/>
      <c r="D82" s="20"/>
      <c r="E82" s="20"/>
      <c r="F82" s="106"/>
      <c r="G82" s="118">
        <v>39934</v>
      </c>
      <c r="H82" s="18">
        <v>17.100000000000001</v>
      </c>
      <c r="I82" s="57">
        <f>EOMONTH(B82,0)-EOMONTH(B82,-1)</f>
        <v>31</v>
      </c>
      <c r="J82" s="20">
        <f t="shared" si="5"/>
        <v>530.1</v>
      </c>
      <c r="K82" s="20">
        <f>SUM(J71:J82)</f>
        <v>4839.1000000000004</v>
      </c>
      <c r="L82" s="18">
        <v>276</v>
      </c>
      <c r="M82" s="21">
        <f t="shared" si="3"/>
        <v>3043</v>
      </c>
      <c r="N82" s="20">
        <f>L82/J82</f>
        <v>0.52065647990945108</v>
      </c>
      <c r="O82" s="19">
        <f t="shared" si="6"/>
        <v>-11.48839841539332</v>
      </c>
      <c r="P82" s="20">
        <f>M82/K82</f>
        <v>0.62883594056746084</v>
      </c>
      <c r="Q82" s="22">
        <f t="shared" si="4"/>
        <v>-4.483174141762003</v>
      </c>
    </row>
    <row r="83" spans="2:17">
      <c r="B83" s="17">
        <v>39600</v>
      </c>
      <c r="C83" s="105"/>
      <c r="D83" s="20"/>
      <c r="E83" s="20"/>
      <c r="F83" s="106"/>
      <c r="G83" s="118">
        <v>39965</v>
      </c>
      <c r="H83" s="18">
        <v>14.8</v>
      </c>
      <c r="I83" s="57">
        <f>EOMONTH(B83,0)-EOMONTH(B83,-1)</f>
        <v>30</v>
      </c>
      <c r="J83" s="20">
        <f t="shared" si="5"/>
        <v>444</v>
      </c>
      <c r="K83" s="20">
        <f>SUM(J72:J83)</f>
        <v>4821.1000000000004</v>
      </c>
      <c r="L83" s="18">
        <v>234</v>
      </c>
      <c r="M83" s="21">
        <f t="shared" si="3"/>
        <v>3031</v>
      </c>
      <c r="N83" s="20">
        <f>L83/J83</f>
        <v>0.52702702702702697</v>
      </c>
      <c r="O83" s="19">
        <f t="shared" si="6"/>
        <v>-10.405405405405421</v>
      </c>
      <c r="P83" s="20">
        <f>M83/K83</f>
        <v>0.62869469623115048</v>
      </c>
      <c r="Q83" s="22">
        <f t="shared" si="4"/>
        <v>-4.5046284032068007</v>
      </c>
    </row>
    <row r="84" spans="2:17">
      <c r="B84" s="17">
        <v>39630</v>
      </c>
      <c r="C84" s="105"/>
      <c r="D84" s="20"/>
      <c r="E84" s="20"/>
      <c r="F84" s="106"/>
      <c r="G84" s="118">
        <v>39995</v>
      </c>
      <c r="H84" s="18">
        <v>15.2</v>
      </c>
      <c r="I84" s="57">
        <f>EOMONTH(B84,0)-EOMONTH(B84,-1)</f>
        <v>31</v>
      </c>
      <c r="J84" s="20">
        <f t="shared" si="5"/>
        <v>471.2</v>
      </c>
      <c r="K84" s="20">
        <f>SUM(J73:J84)</f>
        <v>4752.9000000000005</v>
      </c>
      <c r="L84" s="18">
        <v>247</v>
      </c>
      <c r="M84" s="21">
        <f t="shared" si="3"/>
        <v>2974</v>
      </c>
      <c r="N84" s="20">
        <f>L84/J84</f>
        <v>0.52419354838709675</v>
      </c>
      <c r="O84" s="19">
        <f t="shared" si="6"/>
        <v>-10.88709677419355</v>
      </c>
      <c r="P84" s="20">
        <f>M84/K84</f>
        <v>0.62572324265185464</v>
      </c>
      <c r="Q84" s="22">
        <f t="shared" si="4"/>
        <v>-4.9559763554617557</v>
      </c>
    </row>
    <row r="85" spans="2:17">
      <c r="B85" s="17">
        <v>39661</v>
      </c>
      <c r="C85" s="105"/>
      <c r="D85" s="20"/>
      <c r="E85" s="20"/>
      <c r="F85" s="106"/>
      <c r="G85" s="118">
        <v>40026</v>
      </c>
      <c r="H85" s="18">
        <v>16.2</v>
      </c>
      <c r="I85" s="57">
        <f>EOMONTH(B85,0)-EOMONTH(B85,-1)</f>
        <v>31</v>
      </c>
      <c r="J85" s="20">
        <f t="shared" si="5"/>
        <v>502.2</v>
      </c>
      <c r="K85" s="20">
        <f>SUM(J74:J85)</f>
        <v>4777.7</v>
      </c>
      <c r="L85" s="18">
        <v>282</v>
      </c>
      <c r="M85" s="21">
        <f t="shared" ref="M85:M148" si="7">SUM(L74:L85)</f>
        <v>2992</v>
      </c>
      <c r="N85" s="20">
        <f>L85/J85</f>
        <v>0.56152927120669061</v>
      </c>
      <c r="O85" s="19">
        <f t="shared" si="6"/>
        <v>-4.5400238948625997</v>
      </c>
      <c r="P85" s="20">
        <f>M85/K85</f>
        <v>0.62624275278899888</v>
      </c>
      <c r="Q85" s="22">
        <f t="shared" ref="Q85:Q141" si="8">(P85/$P$20-1)*100</f>
        <v>-4.8770655361208277</v>
      </c>
    </row>
    <row r="86" spans="2:17">
      <c r="B86" s="17">
        <v>39692</v>
      </c>
      <c r="C86" s="105"/>
      <c r="D86" s="20"/>
      <c r="E86" s="20"/>
      <c r="F86" s="106"/>
      <c r="G86" s="118">
        <v>40057</v>
      </c>
      <c r="H86" s="18">
        <v>14.2</v>
      </c>
      <c r="I86" s="57">
        <f>EOMONTH(B86,0)-EOMONTH(B86,-1)</f>
        <v>30</v>
      </c>
      <c r="J86" s="20">
        <f t="shared" si="5"/>
        <v>426</v>
      </c>
      <c r="K86" s="20">
        <f>SUM(J75:J86)</f>
        <v>4810.7</v>
      </c>
      <c r="L86" s="18">
        <v>252</v>
      </c>
      <c r="M86" s="21">
        <f t="shared" si="7"/>
        <v>3007</v>
      </c>
      <c r="N86" s="20">
        <f>L86/J86</f>
        <v>0.59154929577464788</v>
      </c>
      <c r="O86" s="19">
        <f t="shared" si="6"/>
        <v>0.56338028169014009</v>
      </c>
      <c r="P86" s="20">
        <f>M86/K86</f>
        <v>0.62506495936142348</v>
      </c>
      <c r="Q86" s="22">
        <f t="shared" si="8"/>
        <v>-5.0559660767247605</v>
      </c>
    </row>
    <row r="87" spans="2:17">
      <c r="B87" s="17">
        <v>39722</v>
      </c>
      <c r="C87" s="105"/>
      <c r="D87" s="20"/>
      <c r="E87" s="20"/>
      <c r="F87" s="106"/>
      <c r="G87" s="118">
        <v>40087</v>
      </c>
      <c r="H87" s="18">
        <v>11.1</v>
      </c>
      <c r="I87" s="57">
        <f>EOMONTH(B87,0)-EOMONTH(B87,-1)</f>
        <v>31</v>
      </c>
      <c r="J87" s="20">
        <f t="shared" si="5"/>
        <v>344.09999999999997</v>
      </c>
      <c r="K87" s="20">
        <f>SUM(J76:J87)</f>
        <v>4816.8999999999996</v>
      </c>
      <c r="L87" s="18">
        <v>231</v>
      </c>
      <c r="M87" s="21">
        <f t="shared" si="7"/>
        <v>3019</v>
      </c>
      <c r="N87" s="20">
        <f>L87/J87</f>
        <v>0.67131647776809078</v>
      </c>
      <c r="O87" s="19">
        <f t="shared" si="6"/>
        <v>14.123801220575437</v>
      </c>
      <c r="P87" s="20">
        <f>M87/K87</f>
        <v>0.62675164524901916</v>
      </c>
      <c r="Q87" s="22">
        <f t="shared" si="8"/>
        <v>-4.799767485312123</v>
      </c>
    </row>
    <row r="88" spans="2:17">
      <c r="B88" s="17">
        <v>39753</v>
      </c>
      <c r="C88" s="105"/>
      <c r="D88" s="20"/>
      <c r="E88" s="20"/>
      <c r="F88" s="106"/>
      <c r="G88" s="118">
        <v>40118</v>
      </c>
      <c r="H88" s="18">
        <v>8</v>
      </c>
      <c r="I88" s="57">
        <f>EOMONTH(B88,0)-EOMONTH(B88,-1)</f>
        <v>30</v>
      </c>
      <c r="J88" s="20">
        <f t="shared" si="5"/>
        <v>240</v>
      </c>
      <c r="K88" s="20">
        <f>SUM(J77:J88)</f>
        <v>4801.8999999999996</v>
      </c>
      <c r="L88" s="18">
        <v>175</v>
      </c>
      <c r="M88" s="21">
        <f t="shared" si="7"/>
        <v>3002</v>
      </c>
      <c r="N88" s="20">
        <f>L88/J88</f>
        <v>0.72916666666666663</v>
      </c>
      <c r="O88" s="19">
        <f t="shared" si="6"/>
        <v>23.958333333333325</v>
      </c>
      <c r="P88" s="20">
        <f>M88/K88</f>
        <v>0.62516920385680674</v>
      </c>
      <c r="Q88" s="22">
        <f t="shared" si="8"/>
        <v>-5.0401318938006483</v>
      </c>
    </row>
    <row r="89" spans="2:17">
      <c r="B89" s="17">
        <v>39783</v>
      </c>
      <c r="C89" s="105">
        <v>4514</v>
      </c>
      <c r="D89" s="20">
        <f>K77</f>
        <v>4799.5</v>
      </c>
      <c r="E89" s="20">
        <f>C89/D89</f>
        <v>0.94051463694134807</v>
      </c>
      <c r="F89" s="107">
        <f>(E89/$E$29-1)*100</f>
        <v>-1.3332903854984202</v>
      </c>
      <c r="G89" s="118">
        <v>40148</v>
      </c>
      <c r="H89" s="18">
        <v>8.4</v>
      </c>
      <c r="I89" s="57">
        <f>EOMONTH(B89,0)-EOMONTH(B89,-1)</f>
        <v>31</v>
      </c>
      <c r="J89" s="20">
        <f t="shared" si="5"/>
        <v>260.40000000000003</v>
      </c>
      <c r="K89" s="20">
        <f>SUM(J78:J89)</f>
        <v>4801.8999999999996</v>
      </c>
      <c r="L89" s="18">
        <v>226</v>
      </c>
      <c r="M89" s="21">
        <f t="shared" si="7"/>
        <v>2993</v>
      </c>
      <c r="N89" s="20">
        <f>L89/J89</f>
        <v>0.86789554531489999</v>
      </c>
      <c r="O89" s="19">
        <f t="shared" si="6"/>
        <v>47.542242703532999</v>
      </c>
      <c r="P89" s="20">
        <f>M89/K89</f>
        <v>0.62329494575064037</v>
      </c>
      <c r="Q89" s="22">
        <f t="shared" si="8"/>
        <v>-5.3248217049118418</v>
      </c>
    </row>
    <row r="90" spans="2:17">
      <c r="B90" s="17">
        <v>39814</v>
      </c>
      <c r="C90" s="105"/>
      <c r="D90" s="20"/>
      <c r="E90" s="20"/>
      <c r="F90" s="106"/>
      <c r="G90" s="118">
        <v>40179</v>
      </c>
      <c r="H90" s="18">
        <v>10.5</v>
      </c>
      <c r="I90" s="57">
        <f>EOMONTH(B90,0)-EOMONTH(B90,-1)</f>
        <v>31</v>
      </c>
      <c r="J90" s="20">
        <f t="shared" si="5"/>
        <v>325.5</v>
      </c>
      <c r="K90" s="20">
        <f>SUM(J79:J90)</f>
        <v>4860.7999999999993</v>
      </c>
      <c r="L90" s="18">
        <v>286</v>
      </c>
      <c r="M90" s="21">
        <f t="shared" si="7"/>
        <v>3046</v>
      </c>
      <c r="N90" s="20">
        <f>L90/J90</f>
        <v>0.87864823348694321</v>
      </c>
      <c r="O90" s="19">
        <f t="shared" si="6"/>
        <v>49.370199692780339</v>
      </c>
      <c r="P90" s="20">
        <f>M90/K90</f>
        <v>0.6266458196181699</v>
      </c>
      <c r="Q90" s="22">
        <f t="shared" si="8"/>
        <v>-4.8158418342814979</v>
      </c>
    </row>
    <row r="91" spans="2:17">
      <c r="B91" s="17">
        <v>39845</v>
      </c>
      <c r="C91" s="105"/>
      <c r="D91" s="20"/>
      <c r="E91" s="20"/>
      <c r="F91" s="106"/>
      <c r="G91" s="118">
        <v>40210</v>
      </c>
      <c r="H91" s="18">
        <v>9.4</v>
      </c>
      <c r="I91" s="57">
        <f>EOMONTH(B91,0)-EOMONTH(B91,-1)</f>
        <v>28</v>
      </c>
      <c r="J91" s="20">
        <f t="shared" si="5"/>
        <v>263.2</v>
      </c>
      <c r="K91" s="20">
        <f>SUM(J80:J91)</f>
        <v>4813.6999999999989</v>
      </c>
      <c r="L91" s="18">
        <v>183</v>
      </c>
      <c r="M91" s="21">
        <f t="shared" si="7"/>
        <v>3009</v>
      </c>
      <c r="N91" s="20">
        <f>L91/J91</f>
        <v>0.69528875379939215</v>
      </c>
      <c r="O91" s="19">
        <f t="shared" si="6"/>
        <v>18.19908814589666</v>
      </c>
      <c r="P91" s="20">
        <f>M91/K91</f>
        <v>0.62509088642831934</v>
      </c>
      <c r="Q91" s="22">
        <f t="shared" si="8"/>
        <v>-5.0520278935295204</v>
      </c>
    </row>
    <row r="92" spans="2:17">
      <c r="B92" s="43">
        <v>39873</v>
      </c>
      <c r="C92" s="119"/>
      <c r="D92" s="41"/>
      <c r="E92" s="41"/>
      <c r="F92" s="120"/>
      <c r="G92" s="121">
        <v>40238</v>
      </c>
      <c r="H92" s="39">
        <v>12.1</v>
      </c>
      <c r="I92" s="67">
        <f>EOMONTH(B92,0)-EOMONTH(B92,-1)</f>
        <v>31</v>
      </c>
      <c r="J92" s="41">
        <f t="shared" si="5"/>
        <v>375.09999999999997</v>
      </c>
      <c r="K92" s="41">
        <f>SUM(J81:J92)</f>
        <v>4754.8</v>
      </c>
      <c r="L92" s="44">
        <v>243</v>
      </c>
      <c r="M92" s="51">
        <f t="shared" si="7"/>
        <v>2969</v>
      </c>
      <c r="N92" s="41">
        <f>L92/J92</f>
        <v>0.64782724606771536</v>
      </c>
      <c r="O92" s="40">
        <f t="shared" si="6"/>
        <v>10.130631831511616</v>
      </c>
      <c r="P92" s="41">
        <f>M92/K92</f>
        <v>0.62442163708252707</v>
      </c>
      <c r="Q92" s="42">
        <f t="shared" si="8"/>
        <v>-5.1536833001210924</v>
      </c>
    </row>
    <row r="93" spans="2:17">
      <c r="B93" s="33">
        <v>39904</v>
      </c>
      <c r="C93" s="112"/>
      <c r="D93" s="31"/>
      <c r="E93" s="31"/>
      <c r="F93" s="113"/>
      <c r="G93" s="114">
        <v>40269</v>
      </c>
      <c r="H93" s="29">
        <v>14.3</v>
      </c>
      <c r="I93" s="65">
        <f>EOMONTH(B93,0)-EOMONTH(B93,-1)</f>
        <v>30</v>
      </c>
      <c r="J93" s="31">
        <f t="shared" si="5"/>
        <v>429</v>
      </c>
      <c r="K93" s="31">
        <f>SUM(J82:J93)</f>
        <v>4610.8</v>
      </c>
      <c r="L93" s="34">
        <v>248</v>
      </c>
      <c r="M93" s="37">
        <f t="shared" si="7"/>
        <v>2883</v>
      </c>
      <c r="N93" s="31">
        <f>L93/J93</f>
        <v>0.57808857808857805</v>
      </c>
      <c r="O93" s="30">
        <f t="shared" si="6"/>
        <v>-1.7249417249417309</v>
      </c>
      <c r="P93" s="31">
        <f>M93/K93</f>
        <v>0.62527110262861108</v>
      </c>
      <c r="Q93" s="32">
        <f t="shared" si="8"/>
        <v>-5.0246540137786733</v>
      </c>
    </row>
    <row r="94" spans="2:17">
      <c r="B94" s="17">
        <v>39934</v>
      </c>
      <c r="C94" s="105"/>
      <c r="D94" s="20"/>
      <c r="E94" s="20"/>
      <c r="F94" s="106"/>
      <c r="G94" s="104">
        <v>40299</v>
      </c>
      <c r="H94" s="18">
        <v>18.5</v>
      </c>
      <c r="I94" s="57">
        <f>EOMONTH(B94,0)-EOMONTH(B94,-1)</f>
        <v>31</v>
      </c>
      <c r="J94" s="20">
        <f t="shared" si="5"/>
        <v>573.5</v>
      </c>
      <c r="K94" s="20">
        <f>SUM(J83:J94)</f>
        <v>4654.2</v>
      </c>
      <c r="L94" s="18">
        <v>318</v>
      </c>
      <c r="M94" s="21">
        <f t="shared" si="7"/>
        <v>2925</v>
      </c>
      <c r="N94" s="20">
        <f>L94/J94</f>
        <v>0.55448997384481258</v>
      </c>
      <c r="O94" s="19">
        <f t="shared" si="6"/>
        <v>-5.7367044463818679</v>
      </c>
      <c r="P94" s="20">
        <f>M94/K94</f>
        <v>0.62846461260796704</v>
      </c>
      <c r="Q94" s="22">
        <f t="shared" si="8"/>
        <v>-4.5395768785573276</v>
      </c>
    </row>
    <row r="95" spans="2:17">
      <c r="B95" s="17">
        <v>39965</v>
      </c>
      <c r="C95" s="105"/>
      <c r="D95" s="20"/>
      <c r="E95" s="20"/>
      <c r="F95" s="106"/>
      <c r="G95" s="104">
        <v>40330</v>
      </c>
      <c r="H95" s="18">
        <v>18.399999999999999</v>
      </c>
      <c r="I95" s="57">
        <f>EOMONTH(B95,0)-EOMONTH(B95,-1)</f>
        <v>30</v>
      </c>
      <c r="J95" s="20">
        <f t="shared" si="5"/>
        <v>552</v>
      </c>
      <c r="K95" s="20">
        <f>SUM(J84:J95)</f>
        <v>4762.2</v>
      </c>
      <c r="L95" s="18">
        <v>296</v>
      </c>
      <c r="M95" s="21">
        <f t="shared" si="7"/>
        <v>2987</v>
      </c>
      <c r="N95" s="20">
        <f>L95/J95</f>
        <v>0.53623188405797106</v>
      </c>
      <c r="O95" s="19">
        <f t="shared" si="6"/>
        <v>-8.8405797101449242</v>
      </c>
      <c r="P95" s="20">
        <f>M95/K95</f>
        <v>0.62723111167107637</v>
      </c>
      <c r="Q95" s="22">
        <f t="shared" si="8"/>
        <v>-4.7269390927441313</v>
      </c>
    </row>
    <row r="96" spans="2:17">
      <c r="B96" s="17">
        <v>39995</v>
      </c>
      <c r="C96" s="105"/>
      <c r="D96" s="20"/>
      <c r="E96" s="20"/>
      <c r="F96" s="106"/>
      <c r="G96" s="104">
        <v>40360</v>
      </c>
      <c r="H96" s="18">
        <v>18.5</v>
      </c>
      <c r="I96" s="57">
        <f>EOMONTH(B96,0)-EOMONTH(B96,-1)</f>
        <v>31</v>
      </c>
      <c r="J96" s="20">
        <f t="shared" si="5"/>
        <v>573.5</v>
      </c>
      <c r="K96" s="20">
        <f>SUM(J85:J96)</f>
        <v>4864.5</v>
      </c>
      <c r="L96" s="18">
        <v>301</v>
      </c>
      <c r="M96" s="21">
        <f t="shared" si="7"/>
        <v>3041</v>
      </c>
      <c r="N96" s="20">
        <f>L96/J96</f>
        <v>0.52484742807323448</v>
      </c>
      <c r="O96" s="19">
        <f t="shared" si="6"/>
        <v>-10.775937227550136</v>
      </c>
      <c r="P96" s="20">
        <f>M96/K96</f>
        <v>0.62514133004419781</v>
      </c>
      <c r="Q96" s="22">
        <f t="shared" si="8"/>
        <v>-5.0443657772879185</v>
      </c>
    </row>
    <row r="97" spans="2:17">
      <c r="B97" s="17">
        <v>40026</v>
      </c>
      <c r="C97" s="105"/>
      <c r="D97" s="20"/>
      <c r="E97" s="20"/>
      <c r="F97" s="106"/>
      <c r="G97" s="104">
        <v>40391</v>
      </c>
      <c r="H97" s="18">
        <v>19.600000000000001</v>
      </c>
      <c r="I97" s="57">
        <f>EOMONTH(B97,0)-EOMONTH(B97,-1)</f>
        <v>31</v>
      </c>
      <c r="J97" s="20">
        <f t="shared" si="5"/>
        <v>607.6</v>
      </c>
      <c r="K97" s="20">
        <f>SUM(J86:J97)</f>
        <v>4969.9000000000005</v>
      </c>
      <c r="L97" s="18">
        <v>343</v>
      </c>
      <c r="M97" s="21">
        <f t="shared" si="7"/>
        <v>3102</v>
      </c>
      <c r="N97" s="20">
        <f>L97/J97</f>
        <v>0.56451612903225801</v>
      </c>
      <c r="O97" s="19">
        <f t="shared" si="6"/>
        <v>-4.032258064516137</v>
      </c>
      <c r="P97" s="20">
        <f>M97/K97</f>
        <v>0.62415742771484328</v>
      </c>
      <c r="Q97" s="22">
        <f t="shared" si="8"/>
        <v>-5.1938152940723121</v>
      </c>
    </row>
    <row r="98" spans="2:17">
      <c r="B98" s="17">
        <v>40057</v>
      </c>
      <c r="C98" s="105"/>
      <c r="D98" s="20"/>
      <c r="E98" s="20"/>
      <c r="F98" s="106"/>
      <c r="G98" s="104">
        <v>40422</v>
      </c>
      <c r="H98" s="18">
        <v>14.9</v>
      </c>
      <c r="I98" s="57">
        <f>EOMONTH(B98,0)-EOMONTH(B98,-1)</f>
        <v>30</v>
      </c>
      <c r="J98" s="20">
        <f t="shared" si="5"/>
        <v>447</v>
      </c>
      <c r="K98" s="20">
        <f>SUM(J87:J98)</f>
        <v>4990.9000000000005</v>
      </c>
      <c r="L98" s="18">
        <v>239</v>
      </c>
      <c r="M98" s="21">
        <f t="shared" si="7"/>
        <v>3089</v>
      </c>
      <c r="N98" s="20">
        <f>L98/J98</f>
        <v>0.53467561521252793</v>
      </c>
      <c r="O98" s="19">
        <f t="shared" si="6"/>
        <v>-9.1051454138702521</v>
      </c>
      <c r="P98" s="20">
        <f>M98/K98</f>
        <v>0.61892644613196013</v>
      </c>
      <c r="Q98" s="22">
        <f t="shared" si="8"/>
        <v>-5.9883735002540739</v>
      </c>
    </row>
    <row r="99" spans="2:17">
      <c r="B99" s="17">
        <v>40087</v>
      </c>
      <c r="C99" s="105"/>
      <c r="D99" s="20"/>
      <c r="E99" s="20"/>
      <c r="F99" s="106"/>
      <c r="G99" s="104">
        <v>40452</v>
      </c>
      <c r="H99" s="18">
        <v>9.8000000000000007</v>
      </c>
      <c r="I99" s="57">
        <f>EOMONTH(B99,0)-EOMONTH(B99,-1)</f>
        <v>31</v>
      </c>
      <c r="J99" s="20">
        <f t="shared" si="5"/>
        <v>303.8</v>
      </c>
      <c r="K99" s="20">
        <f>SUM(J88:J99)</f>
        <v>4950.6000000000004</v>
      </c>
      <c r="L99" s="18">
        <v>192</v>
      </c>
      <c r="M99" s="21">
        <f t="shared" si="7"/>
        <v>3050</v>
      </c>
      <c r="N99" s="20">
        <f>L99/J99</f>
        <v>0.63199473337722178</v>
      </c>
      <c r="O99" s="19">
        <f t="shared" si="6"/>
        <v>7.4391046741276945</v>
      </c>
      <c r="P99" s="20">
        <f>M99/K99</f>
        <v>0.61608693895689404</v>
      </c>
      <c r="Q99" s="22">
        <f t="shared" si="8"/>
        <v>-6.4196794973624076</v>
      </c>
    </row>
    <row r="100" spans="2:17">
      <c r="B100" s="17">
        <v>40118</v>
      </c>
      <c r="C100" s="105"/>
      <c r="D100" s="20"/>
      <c r="E100" s="20"/>
      <c r="F100" s="106"/>
      <c r="G100" s="104">
        <v>40483</v>
      </c>
      <c r="H100" s="18">
        <v>9.1</v>
      </c>
      <c r="I100" s="57">
        <f>EOMONTH(B100,0)-EOMONTH(B100,-1)</f>
        <v>30</v>
      </c>
      <c r="J100" s="20">
        <f t="shared" si="5"/>
        <v>273</v>
      </c>
      <c r="K100" s="20">
        <f>SUM(J89:J100)</f>
        <v>4983.5999999999995</v>
      </c>
      <c r="L100" s="18">
        <v>204</v>
      </c>
      <c r="M100" s="21">
        <f t="shared" si="7"/>
        <v>3079</v>
      </c>
      <c r="N100" s="20">
        <f>L100/J100</f>
        <v>0.74725274725274726</v>
      </c>
      <c r="O100" s="19">
        <f t="shared" si="6"/>
        <v>27.032967032967026</v>
      </c>
      <c r="P100" s="20">
        <f>M100/K100</f>
        <v>0.61782647082430375</v>
      </c>
      <c r="Q100" s="22">
        <f t="shared" si="8"/>
        <v>-6.1554538834379109</v>
      </c>
    </row>
    <row r="101" spans="2:17">
      <c r="B101" s="17">
        <v>40148</v>
      </c>
      <c r="C101" s="105">
        <v>4360</v>
      </c>
      <c r="D101" s="20">
        <f>K89</f>
        <v>4801.8999999999996</v>
      </c>
      <c r="E101" s="20">
        <f>C101/D101</f>
        <v>0.90797392698723434</v>
      </c>
      <c r="F101" s="107">
        <f>(E101/$E$29-1)*100</f>
        <v>-4.7470435091433005</v>
      </c>
      <c r="G101" s="104">
        <v>40513</v>
      </c>
      <c r="H101" s="18">
        <v>8.8000000000000007</v>
      </c>
      <c r="I101" s="57">
        <f>EOMONTH(B101,0)-EOMONTH(B101,-1)</f>
        <v>31</v>
      </c>
      <c r="J101" s="20">
        <f t="shared" si="5"/>
        <v>272.8</v>
      </c>
      <c r="K101" s="20">
        <f>SUM(J90:J101)</f>
        <v>4996</v>
      </c>
      <c r="L101" s="18">
        <v>244</v>
      </c>
      <c r="M101" s="21">
        <f t="shared" si="7"/>
        <v>3097</v>
      </c>
      <c r="N101" s="20">
        <f>L101/J101</f>
        <v>0.8944281524926686</v>
      </c>
      <c r="O101" s="19">
        <f t="shared" si="6"/>
        <v>52.05278592375366</v>
      </c>
      <c r="P101" s="20">
        <f>M101/K101</f>
        <v>0.61989591673338673</v>
      </c>
      <c r="Q101" s="22">
        <f t="shared" si="8"/>
        <v>-5.8411160859790812</v>
      </c>
    </row>
    <row r="102" spans="2:17">
      <c r="B102" s="17">
        <v>40179</v>
      </c>
      <c r="C102" s="105"/>
      <c r="D102" s="20"/>
      <c r="E102" s="20"/>
      <c r="F102" s="106"/>
      <c r="G102" s="104">
        <v>40544</v>
      </c>
      <c r="H102" s="18">
        <v>11.7</v>
      </c>
      <c r="I102" s="57">
        <f>EOMONTH(B102,0)-EOMONTH(B102,-1)</f>
        <v>31</v>
      </c>
      <c r="J102" s="20">
        <f t="shared" si="5"/>
        <v>362.7</v>
      </c>
      <c r="K102" s="20">
        <f>SUM(J91:J102)</f>
        <v>5033.2</v>
      </c>
      <c r="L102" s="18">
        <v>316</v>
      </c>
      <c r="M102" s="21">
        <f t="shared" si="7"/>
        <v>3127</v>
      </c>
      <c r="N102" s="20">
        <f>L102/J102</f>
        <v>0.87124345188861319</v>
      </c>
      <c r="O102" s="19">
        <f t="shared" si="6"/>
        <v>48.111386821064237</v>
      </c>
      <c r="P102" s="20">
        <f>M102/K102</f>
        <v>0.62127473575458958</v>
      </c>
      <c r="Q102" s="22">
        <f t="shared" si="8"/>
        <v>-5.6316808297508629</v>
      </c>
    </row>
    <row r="103" spans="2:17">
      <c r="B103" s="17">
        <v>40210</v>
      </c>
      <c r="C103" s="105"/>
      <c r="D103" s="20"/>
      <c r="E103" s="20"/>
      <c r="F103" s="106"/>
      <c r="G103" s="104">
        <v>40575</v>
      </c>
      <c r="H103" s="18">
        <v>11.3</v>
      </c>
      <c r="I103" s="57">
        <f>EOMONTH(B103,0)-EOMONTH(B103,-1)</f>
        <v>28</v>
      </c>
      <c r="J103" s="20">
        <f t="shared" si="5"/>
        <v>316.40000000000003</v>
      </c>
      <c r="K103" s="20">
        <f>SUM(J92:J103)</f>
        <v>5086.3999999999996</v>
      </c>
      <c r="L103" s="18">
        <v>225</v>
      </c>
      <c r="M103" s="21">
        <f t="shared" si="7"/>
        <v>3169</v>
      </c>
      <c r="N103" s="20">
        <f>L103/J103</f>
        <v>0.71112515802781284</v>
      </c>
      <c r="O103" s="19">
        <f t="shared" si="6"/>
        <v>20.89127686472818</v>
      </c>
      <c r="P103" s="20">
        <f>M103/K103</f>
        <v>0.62303397294746776</v>
      </c>
      <c r="Q103" s="22">
        <f t="shared" si="8"/>
        <v>-5.3644620819740751</v>
      </c>
    </row>
    <row r="104" spans="2:17">
      <c r="B104" s="38">
        <v>40238</v>
      </c>
      <c r="C104" s="109"/>
      <c r="D104" s="46"/>
      <c r="E104" s="46"/>
      <c r="F104" s="110"/>
      <c r="G104" s="111">
        <v>40603</v>
      </c>
      <c r="H104" s="44">
        <v>16.5</v>
      </c>
      <c r="I104" s="68">
        <f>EOMONTH(B104,0)-EOMONTH(B104,-1)</f>
        <v>31</v>
      </c>
      <c r="J104" s="46">
        <f t="shared" si="5"/>
        <v>511.5</v>
      </c>
      <c r="K104" s="46">
        <f>SUM(J93:J104)</f>
        <v>5222.8</v>
      </c>
      <c r="L104" s="39">
        <v>341</v>
      </c>
      <c r="M104" s="50">
        <f t="shared" si="7"/>
        <v>3267</v>
      </c>
      <c r="N104" s="46">
        <f>L104/J104</f>
        <v>0.66666666666666663</v>
      </c>
      <c r="O104" s="45">
        <f t="shared" si="6"/>
        <v>13.33333333333333</v>
      </c>
      <c r="P104" s="46">
        <f>M104/K104</f>
        <v>0.62552653748946918</v>
      </c>
      <c r="Q104" s="47">
        <f t="shared" si="8"/>
        <v>-4.9858548206207836</v>
      </c>
    </row>
    <row r="105" spans="2:17">
      <c r="B105" s="28">
        <v>40269</v>
      </c>
      <c r="C105" s="115"/>
      <c r="D105" s="36"/>
      <c r="E105" s="36"/>
      <c r="F105" s="116"/>
      <c r="G105" s="117">
        <v>40634</v>
      </c>
      <c r="H105" s="34">
        <v>18.5</v>
      </c>
      <c r="I105" s="66">
        <f>EOMONTH(B105,0)-EOMONTH(B105,-1)</f>
        <v>30</v>
      </c>
      <c r="J105" s="36">
        <f t="shared" si="5"/>
        <v>555</v>
      </c>
      <c r="K105" s="36">
        <f>SUM(J94:J105)</f>
        <v>5348.8</v>
      </c>
      <c r="L105" s="29">
        <v>314</v>
      </c>
      <c r="M105" s="49">
        <f t="shared" si="7"/>
        <v>3333</v>
      </c>
      <c r="N105" s="36">
        <f>L105/J105</f>
        <v>0.56576576576576576</v>
      </c>
      <c r="O105" s="35">
        <f t="shared" si="6"/>
        <v>-3.8198198198198252</v>
      </c>
      <c r="P105" s="36">
        <f>M105/K105</f>
        <v>0.62313042177684708</v>
      </c>
      <c r="Q105" s="48">
        <f t="shared" si="8"/>
        <v>-5.349812019142508</v>
      </c>
    </row>
    <row r="106" spans="2:17">
      <c r="B106" s="17">
        <v>40299</v>
      </c>
      <c r="C106" s="105"/>
      <c r="D106" s="20"/>
      <c r="E106" s="20"/>
      <c r="F106" s="106"/>
      <c r="G106" s="118">
        <v>40664</v>
      </c>
      <c r="H106" s="18">
        <v>15.5</v>
      </c>
      <c r="I106" s="57">
        <f>EOMONTH(B106,0)-EOMONTH(B106,-1)</f>
        <v>31</v>
      </c>
      <c r="J106" s="20">
        <f t="shared" si="5"/>
        <v>480.5</v>
      </c>
      <c r="K106" s="20">
        <f>SUM(J95:J106)</f>
        <v>5255.8</v>
      </c>
      <c r="L106" s="18">
        <v>265</v>
      </c>
      <c r="M106" s="21">
        <f t="shared" si="7"/>
        <v>3280</v>
      </c>
      <c r="N106" s="20">
        <f>L106/J106</f>
        <v>0.55150884495317376</v>
      </c>
      <c r="O106" s="19">
        <f t="shared" si="6"/>
        <v>-6.2434963579604652</v>
      </c>
      <c r="P106" s="20">
        <f>M106/K106</f>
        <v>0.62407245328969896</v>
      </c>
      <c r="Q106" s="22">
        <f t="shared" si="8"/>
        <v>-5.2067224560923382</v>
      </c>
    </row>
    <row r="107" spans="2:17">
      <c r="B107" s="17">
        <v>40330</v>
      </c>
      <c r="C107" s="105"/>
      <c r="D107" s="20"/>
      <c r="E107" s="20"/>
      <c r="F107" s="106"/>
      <c r="G107" s="118">
        <v>40695</v>
      </c>
      <c r="H107" s="18">
        <v>15.3</v>
      </c>
      <c r="I107" s="57">
        <f>EOMONTH(B107,0)-EOMONTH(B107,-1)</f>
        <v>30</v>
      </c>
      <c r="J107" s="20">
        <f t="shared" si="5"/>
        <v>459</v>
      </c>
      <c r="K107" s="20">
        <f>SUM(J96:J107)</f>
        <v>5162.7999999999993</v>
      </c>
      <c r="L107" s="18">
        <v>236</v>
      </c>
      <c r="M107" s="21">
        <f t="shared" si="7"/>
        <v>3220</v>
      </c>
      <c r="N107" s="20">
        <f>L107/J107</f>
        <v>0.51416122004357301</v>
      </c>
      <c r="O107" s="19">
        <f t="shared" si="6"/>
        <v>-12.592592592592588</v>
      </c>
      <c r="P107" s="20">
        <f>M107/K107</f>
        <v>0.62369256992329747</v>
      </c>
      <c r="Q107" s="22">
        <f t="shared" si="8"/>
        <v>-5.2644247135718807</v>
      </c>
    </row>
    <row r="108" spans="2:17">
      <c r="B108" s="17">
        <v>40360</v>
      </c>
      <c r="C108" s="105"/>
      <c r="D108" s="20"/>
      <c r="E108" s="20"/>
      <c r="F108" s="106"/>
      <c r="G108" s="118">
        <v>40725</v>
      </c>
      <c r="H108" s="18">
        <v>18</v>
      </c>
      <c r="I108" s="57">
        <f>EOMONTH(B108,0)-EOMONTH(B108,-1)</f>
        <v>31</v>
      </c>
      <c r="J108" s="20">
        <f t="shared" si="5"/>
        <v>558</v>
      </c>
      <c r="K108" s="20">
        <f>SUM(J97:J108)</f>
        <v>5147.2999999999993</v>
      </c>
      <c r="L108" s="18">
        <v>294</v>
      </c>
      <c r="M108" s="21">
        <f t="shared" si="7"/>
        <v>3213</v>
      </c>
      <c r="N108" s="20">
        <f>L108/J108</f>
        <v>0.5268817204301075</v>
      </c>
      <c r="O108" s="19">
        <f t="shared" si="6"/>
        <v>-10.430107526881727</v>
      </c>
      <c r="P108" s="20">
        <f>M108/K108</f>
        <v>0.62421075126765502</v>
      </c>
      <c r="Q108" s="22">
        <f t="shared" si="8"/>
        <v>-5.1857157307689477</v>
      </c>
    </row>
    <row r="109" spans="2:17">
      <c r="B109" s="17">
        <v>40391</v>
      </c>
      <c r="C109" s="105"/>
      <c r="D109" s="20"/>
      <c r="E109" s="20"/>
      <c r="F109" s="106"/>
      <c r="G109" s="118">
        <v>40756</v>
      </c>
      <c r="H109" s="18">
        <v>16.600000000000001</v>
      </c>
      <c r="I109" s="57">
        <f>EOMONTH(B109,0)-EOMONTH(B109,-1)</f>
        <v>31</v>
      </c>
      <c r="J109" s="20">
        <f t="shared" si="5"/>
        <v>514.6</v>
      </c>
      <c r="K109" s="20">
        <f>SUM(J98:J109)</f>
        <v>5054.3</v>
      </c>
      <c r="L109" s="18">
        <v>275</v>
      </c>
      <c r="M109" s="21">
        <f t="shared" si="7"/>
        <v>3145</v>
      </c>
      <c r="N109" s="20">
        <f>L109/J109</f>
        <v>0.53439564710454723</v>
      </c>
      <c r="O109" s="19">
        <f t="shared" si="6"/>
        <v>-9.1527399922269765</v>
      </c>
      <c r="P109" s="20">
        <f>M109/K109</f>
        <v>0.62224244702530518</v>
      </c>
      <c r="Q109" s="22">
        <f t="shared" si="8"/>
        <v>-5.4846906484285585</v>
      </c>
    </row>
    <row r="110" spans="2:17">
      <c r="B110" s="17">
        <v>40422</v>
      </c>
      <c r="C110" s="105"/>
      <c r="D110" s="20"/>
      <c r="E110" s="20"/>
      <c r="F110" s="106"/>
      <c r="G110" s="118">
        <v>40787</v>
      </c>
      <c r="H110" s="18">
        <v>15.2</v>
      </c>
      <c r="I110" s="57">
        <f>EOMONTH(B110,0)-EOMONTH(B110,-1)</f>
        <v>30</v>
      </c>
      <c r="J110" s="20">
        <f t="shared" si="5"/>
        <v>456</v>
      </c>
      <c r="K110" s="20">
        <f>SUM(J99:J110)</f>
        <v>5063.3</v>
      </c>
      <c r="L110" s="18">
        <v>270</v>
      </c>
      <c r="M110" s="21">
        <f t="shared" si="7"/>
        <v>3176</v>
      </c>
      <c r="N110" s="20">
        <f>L110/J110</f>
        <v>0.59210526315789469</v>
      </c>
      <c r="O110" s="19">
        <f t="shared" si="6"/>
        <v>0.65789473684210176</v>
      </c>
      <c r="P110" s="20">
        <f>M110/K110</f>
        <v>0.62725890229692094</v>
      </c>
      <c r="Q110" s="22">
        <f t="shared" si="8"/>
        <v>-4.7227178448827285</v>
      </c>
    </row>
    <row r="111" spans="2:17">
      <c r="B111" s="17">
        <v>40452</v>
      </c>
      <c r="C111" s="105"/>
      <c r="D111" s="20"/>
      <c r="E111" s="20"/>
      <c r="F111" s="106"/>
      <c r="G111" s="118">
        <v>40817</v>
      </c>
      <c r="H111" s="18">
        <v>10.9</v>
      </c>
      <c r="I111" s="57">
        <f>EOMONTH(B111,0)-EOMONTH(B111,-1)</f>
        <v>31</v>
      </c>
      <c r="J111" s="20">
        <f t="shared" si="5"/>
        <v>337.90000000000003</v>
      </c>
      <c r="K111" s="20">
        <f>SUM(J100:J111)</f>
        <v>5097.3999999999996</v>
      </c>
      <c r="L111" s="18">
        <v>223</v>
      </c>
      <c r="M111" s="21">
        <f t="shared" si="7"/>
        <v>3207</v>
      </c>
      <c r="N111" s="20">
        <f>L111/J111</f>
        <v>0.6599585676235572</v>
      </c>
      <c r="O111" s="19">
        <f t="shared" si="6"/>
        <v>12.192956496004715</v>
      </c>
      <c r="P111" s="20">
        <f>M111/K111</f>
        <v>0.62914426962765335</v>
      </c>
      <c r="Q111" s="22">
        <f t="shared" si="8"/>
        <v>-4.4363406018042451</v>
      </c>
    </row>
    <row r="112" spans="2:17">
      <c r="B112" s="17">
        <v>40483</v>
      </c>
      <c r="C112" s="105"/>
      <c r="D112" s="20"/>
      <c r="E112" s="20"/>
      <c r="F112" s="106"/>
      <c r="G112" s="118">
        <v>40848</v>
      </c>
      <c r="H112" s="18">
        <v>8.8000000000000007</v>
      </c>
      <c r="I112" s="57">
        <f>EOMONTH(B112,0)-EOMONTH(B112,-1)</f>
        <v>30</v>
      </c>
      <c r="J112" s="20">
        <f t="shared" si="5"/>
        <v>264</v>
      </c>
      <c r="K112" s="20">
        <f>SUM(J101:J112)</f>
        <v>5088.3999999999996</v>
      </c>
      <c r="L112" s="18">
        <v>202</v>
      </c>
      <c r="M112" s="21">
        <f t="shared" si="7"/>
        <v>3205</v>
      </c>
      <c r="N112" s="20">
        <f>L112/J112</f>
        <v>0.76515151515151514</v>
      </c>
      <c r="O112" s="19">
        <f t="shared" si="6"/>
        <v>30.075757575757578</v>
      </c>
      <c r="P112" s="20">
        <f>M112/K112</f>
        <v>0.62986400440216972</v>
      </c>
      <c r="Q112" s="22">
        <f t="shared" si="8"/>
        <v>-4.3270167278228078</v>
      </c>
    </row>
    <row r="113" spans="2:17">
      <c r="B113" s="17">
        <v>40513</v>
      </c>
      <c r="C113" s="105">
        <v>4435</v>
      </c>
      <c r="D113" s="20">
        <f>K101</f>
        <v>4996</v>
      </c>
      <c r="E113" s="20">
        <f>C113/D113</f>
        <v>0.88771016813450765</v>
      </c>
      <c r="F113" s="107">
        <f>(E113/$E$29-1)*100</f>
        <v>-6.8728566883218711</v>
      </c>
      <c r="G113" s="118">
        <v>40878</v>
      </c>
      <c r="H113" s="18">
        <v>8.1999999999999993</v>
      </c>
      <c r="I113" s="57">
        <f>EOMONTH(B113,0)-EOMONTH(B113,-1)</f>
        <v>31</v>
      </c>
      <c r="J113" s="20">
        <f t="shared" si="5"/>
        <v>254.2</v>
      </c>
      <c r="K113" s="20">
        <f>SUM(J102:J113)</f>
        <v>5069.7999999999993</v>
      </c>
      <c r="L113" s="18">
        <v>224</v>
      </c>
      <c r="M113" s="21">
        <f t="shared" si="7"/>
        <v>3185</v>
      </c>
      <c r="N113" s="20">
        <f>L113/J113</f>
        <v>0.88119590873328091</v>
      </c>
      <c r="O113" s="19">
        <f t="shared" si="6"/>
        <v>49.803304484657751</v>
      </c>
      <c r="P113" s="20">
        <f>M113/K113</f>
        <v>0.62822991045011645</v>
      </c>
      <c r="Q113" s="22">
        <f t="shared" si="8"/>
        <v>-4.5752268846936399</v>
      </c>
    </row>
    <row r="114" spans="2:17">
      <c r="B114" s="17">
        <v>40544</v>
      </c>
      <c r="C114" s="105"/>
      <c r="D114" s="20"/>
      <c r="E114" s="20"/>
      <c r="F114" s="106"/>
      <c r="G114" s="118">
        <v>40909</v>
      </c>
      <c r="H114" s="18">
        <v>9.6999999999999993</v>
      </c>
      <c r="I114" s="57">
        <f>EOMONTH(B114,0)-EOMONTH(B114,-1)</f>
        <v>31</v>
      </c>
      <c r="J114" s="20">
        <f t="shared" si="5"/>
        <v>300.7</v>
      </c>
      <c r="K114" s="20">
        <f>SUM(J103:J114)</f>
        <v>5007.7999999999993</v>
      </c>
      <c r="L114" s="18">
        <v>245</v>
      </c>
      <c r="M114" s="21">
        <f t="shared" si="7"/>
        <v>3114</v>
      </c>
      <c r="N114" s="20">
        <f>L114/J114</f>
        <v>0.81476554705686732</v>
      </c>
      <c r="O114" s="19">
        <f t="shared" si="6"/>
        <v>38.510142999667437</v>
      </c>
      <c r="P114" s="20">
        <f>M114/K114</f>
        <v>0.62182994528535496</v>
      </c>
      <c r="Q114" s="22">
        <f t="shared" si="8"/>
        <v>-5.5473474628998982</v>
      </c>
    </row>
    <row r="115" spans="2:17">
      <c r="B115" s="17">
        <v>40575</v>
      </c>
      <c r="C115" s="105"/>
      <c r="D115" s="20"/>
      <c r="E115" s="20"/>
      <c r="F115" s="106"/>
      <c r="G115" s="118">
        <v>40940</v>
      </c>
      <c r="H115" s="18">
        <v>10.9</v>
      </c>
      <c r="I115" s="57">
        <f>EOMONTH(B115,0)-EOMONTH(B115,-1)</f>
        <v>28</v>
      </c>
      <c r="J115" s="20">
        <f t="shared" si="5"/>
        <v>305.2</v>
      </c>
      <c r="K115" s="20">
        <f>SUM(J104:J115)</f>
        <v>4996.5999999999995</v>
      </c>
      <c r="L115" s="18">
        <v>221</v>
      </c>
      <c r="M115" s="21">
        <f t="shared" si="7"/>
        <v>3110</v>
      </c>
      <c r="N115" s="20">
        <f>L115/J115</f>
        <v>0.7241153342070773</v>
      </c>
      <c r="O115" s="19">
        <f t="shared" si="6"/>
        <v>23.099606815203131</v>
      </c>
      <c r="P115" s="20">
        <f>M115/K115</f>
        <v>0.62242324780850988</v>
      </c>
      <c r="Q115" s="22">
        <f t="shared" si="8"/>
        <v>-5.4572279736507578</v>
      </c>
    </row>
    <row r="116" spans="2:17">
      <c r="B116" s="43">
        <v>40603</v>
      </c>
      <c r="C116" s="119"/>
      <c r="D116" s="41"/>
      <c r="E116" s="41"/>
      <c r="F116" s="120"/>
      <c r="G116" s="121">
        <v>40969</v>
      </c>
      <c r="H116" s="39">
        <v>12.9</v>
      </c>
      <c r="I116" s="67">
        <f>EOMONTH(B116,0)-EOMONTH(B116,-1)</f>
        <v>31</v>
      </c>
      <c r="J116" s="41">
        <f t="shared" si="5"/>
        <v>399.90000000000003</v>
      </c>
      <c r="K116" s="41">
        <f>SUM(J105:J116)</f>
        <v>4884.9999999999991</v>
      </c>
      <c r="L116" s="44">
        <v>249</v>
      </c>
      <c r="M116" s="51">
        <f t="shared" si="7"/>
        <v>3018</v>
      </c>
      <c r="N116" s="41">
        <f>L116/J116</f>
        <v>0.62265566391597893</v>
      </c>
      <c r="O116" s="40">
        <f t="shared" si="6"/>
        <v>5.8514628657164058</v>
      </c>
      <c r="P116" s="41">
        <f>M116/K116</f>
        <v>0.61780962128966233</v>
      </c>
      <c r="Q116" s="42">
        <f t="shared" si="8"/>
        <v>-6.1580132378932007</v>
      </c>
    </row>
    <row r="117" spans="2:17">
      <c r="B117" s="33">
        <v>40634</v>
      </c>
      <c r="C117" s="112"/>
      <c r="D117" s="31"/>
      <c r="E117" s="31"/>
      <c r="F117" s="113"/>
      <c r="G117" s="114">
        <v>41000</v>
      </c>
      <c r="H117" s="34">
        <v>16.2</v>
      </c>
      <c r="I117" s="66">
        <f>EOMONTH(B117,0)-EOMONTH(B117,-1)</f>
        <v>30</v>
      </c>
      <c r="J117" s="36">
        <f t="shared" si="5"/>
        <v>486</v>
      </c>
      <c r="K117" s="36">
        <f>SUM(J106:J117)</f>
        <v>4815.9999999999991</v>
      </c>
      <c r="L117" s="34">
        <v>276</v>
      </c>
      <c r="M117" s="37">
        <f t="shared" si="7"/>
        <v>2980</v>
      </c>
      <c r="N117" s="36">
        <f>L117/J117</f>
        <v>0.5679012345679012</v>
      </c>
      <c r="O117" s="35">
        <f t="shared" si="6"/>
        <v>-3.4567901234567988</v>
      </c>
      <c r="P117" s="36">
        <f>M117/K117</f>
        <v>0.61877076411960141</v>
      </c>
      <c r="Q117" s="48">
        <f t="shared" si="8"/>
        <v>-6.0120207676960575</v>
      </c>
    </row>
    <row r="118" spans="2:17">
      <c r="B118" s="17">
        <v>40664</v>
      </c>
      <c r="C118" s="105"/>
      <c r="D118" s="20"/>
      <c r="E118" s="20"/>
      <c r="F118" s="106"/>
      <c r="G118" s="104">
        <v>41030</v>
      </c>
      <c r="H118" s="18">
        <v>18.3</v>
      </c>
      <c r="I118" s="57">
        <f>EOMONTH(B118,0)-EOMONTH(B118,-1)</f>
        <v>31</v>
      </c>
      <c r="J118" s="20">
        <f t="shared" si="5"/>
        <v>567.30000000000007</v>
      </c>
      <c r="K118" s="20">
        <f>SUM(J107:J118)</f>
        <v>4902.8</v>
      </c>
      <c r="L118" s="18">
        <v>301</v>
      </c>
      <c r="M118" s="21">
        <f t="shared" si="7"/>
        <v>3016</v>
      </c>
      <c r="N118" s="20">
        <f>L118/J118</f>
        <v>0.53058346553851576</v>
      </c>
      <c r="O118" s="19">
        <f t="shared" si="6"/>
        <v>-9.8008108584523246</v>
      </c>
      <c r="P118" s="20">
        <f>M118/K118</f>
        <v>0.6151586848331565</v>
      </c>
      <c r="Q118" s="22">
        <f t="shared" si="8"/>
        <v>-6.5606763484794435</v>
      </c>
    </row>
    <row r="119" spans="2:17">
      <c r="B119" s="17">
        <v>40695</v>
      </c>
      <c r="C119" s="105"/>
      <c r="D119" s="20"/>
      <c r="E119" s="20"/>
      <c r="F119" s="106"/>
      <c r="G119" s="104">
        <v>41061</v>
      </c>
      <c r="H119" s="18">
        <v>18.100000000000001</v>
      </c>
      <c r="I119" s="57">
        <f>EOMONTH(B119,0)-EOMONTH(B119,-1)</f>
        <v>30</v>
      </c>
      <c r="J119" s="20">
        <f t="shared" si="5"/>
        <v>543</v>
      </c>
      <c r="K119" s="20">
        <f>SUM(J108:J119)</f>
        <v>4986.7999999999993</v>
      </c>
      <c r="L119" s="18">
        <v>271</v>
      </c>
      <c r="M119" s="21">
        <f t="shared" si="7"/>
        <v>3051</v>
      </c>
      <c r="N119" s="20">
        <f>L119/J119</f>
        <v>0.4990791896869245</v>
      </c>
      <c r="O119" s="19">
        <f t="shared" si="6"/>
        <v>-15.156537753222842</v>
      </c>
      <c r="P119" s="20">
        <f>M119/K119</f>
        <v>0.61181519210716295</v>
      </c>
      <c r="Q119" s="22">
        <f t="shared" si="8"/>
        <v>-7.0685350630733002</v>
      </c>
    </row>
    <row r="120" spans="2:17">
      <c r="B120" s="17">
        <v>40725</v>
      </c>
      <c r="C120" s="105"/>
      <c r="D120" s="20"/>
      <c r="E120" s="20"/>
      <c r="F120" s="106"/>
      <c r="G120" s="104">
        <v>41091</v>
      </c>
      <c r="H120" s="18">
        <v>18.399999999999999</v>
      </c>
      <c r="I120" s="57">
        <f>EOMONTH(B120,0)-EOMONTH(B120,-1)</f>
        <v>31</v>
      </c>
      <c r="J120" s="20">
        <f t="shared" si="5"/>
        <v>570.4</v>
      </c>
      <c r="K120" s="20">
        <f>SUM(J109:J120)</f>
        <v>4999.2</v>
      </c>
      <c r="L120" s="18">
        <v>285</v>
      </c>
      <c r="M120" s="21">
        <f t="shared" si="7"/>
        <v>3042</v>
      </c>
      <c r="N120" s="20">
        <f>L120/J120</f>
        <v>0.49964936886395511</v>
      </c>
      <c r="O120" s="19">
        <f t="shared" si="6"/>
        <v>-15.05960729312763</v>
      </c>
      <c r="P120" s="20">
        <f>M120/K120</f>
        <v>0.60849735957753248</v>
      </c>
      <c r="Q120" s="22">
        <f t="shared" si="8"/>
        <v>-7.5724961306826604</v>
      </c>
    </row>
    <row r="121" spans="2:17">
      <c r="B121" s="17">
        <v>40756</v>
      </c>
      <c r="C121" s="105"/>
      <c r="D121" s="20"/>
      <c r="E121" s="20"/>
      <c r="F121" s="106"/>
      <c r="G121" s="104">
        <v>41122</v>
      </c>
      <c r="H121" s="18">
        <v>20.2</v>
      </c>
      <c r="I121" s="57">
        <f>EOMONTH(B121,0)-EOMONTH(B121,-1)</f>
        <v>31</v>
      </c>
      <c r="J121" s="20">
        <f t="shared" si="5"/>
        <v>626.19999999999993</v>
      </c>
      <c r="K121" s="20">
        <f>SUM(J110:J121)</f>
        <v>5110.8</v>
      </c>
      <c r="L121" s="18">
        <v>331</v>
      </c>
      <c r="M121" s="21">
        <f t="shared" si="7"/>
        <v>3098</v>
      </c>
      <c r="N121" s="20">
        <f>L121/J121</f>
        <v>0.5285851165761738</v>
      </c>
      <c r="O121" s="19">
        <f t="shared" si="6"/>
        <v>-10.140530182050455</v>
      </c>
      <c r="P121" s="20">
        <f>M121/K121</f>
        <v>0.60616733192455186</v>
      </c>
      <c r="Q121" s="22">
        <f t="shared" si="8"/>
        <v>-7.9264149053853146</v>
      </c>
    </row>
    <row r="122" spans="2:17">
      <c r="B122" s="17">
        <v>40787</v>
      </c>
      <c r="C122" s="105"/>
      <c r="D122" s="20"/>
      <c r="E122" s="20"/>
      <c r="F122" s="106"/>
      <c r="G122" s="104">
        <v>41153</v>
      </c>
      <c r="H122" s="18">
        <v>14.2</v>
      </c>
      <c r="I122" s="57">
        <f>EOMONTH(B122,0)-EOMONTH(B122,-1)</f>
        <v>30</v>
      </c>
      <c r="J122" s="20">
        <f t="shared" si="5"/>
        <v>426</v>
      </c>
      <c r="K122" s="20">
        <f>SUM(J111:J122)</f>
        <v>5080.8000000000011</v>
      </c>
      <c r="L122" s="18">
        <v>240</v>
      </c>
      <c r="M122" s="21">
        <f t="shared" si="7"/>
        <v>3068</v>
      </c>
      <c r="N122" s="20">
        <f>L122/J122</f>
        <v>0.56338028169014087</v>
      </c>
      <c r="O122" s="19">
        <f t="shared" si="6"/>
        <v>-4.2253521126760507</v>
      </c>
      <c r="P122" s="20">
        <f>M122/K122</f>
        <v>0.60384191465910864</v>
      </c>
      <c r="Q122" s="22">
        <f t="shared" si="8"/>
        <v>-8.2796333868077383</v>
      </c>
    </row>
    <row r="123" spans="2:17">
      <c r="B123" s="17">
        <v>40817</v>
      </c>
      <c r="C123" s="105"/>
      <c r="D123" s="20"/>
      <c r="E123" s="20"/>
      <c r="F123" s="106"/>
      <c r="G123" s="104">
        <v>41183</v>
      </c>
      <c r="H123" s="18">
        <v>11.6</v>
      </c>
      <c r="I123" s="57">
        <f>EOMONTH(B123,0)-EOMONTH(B123,-1)</f>
        <v>31</v>
      </c>
      <c r="J123" s="20">
        <f t="shared" si="5"/>
        <v>359.59999999999997</v>
      </c>
      <c r="K123" s="20">
        <f>SUM(J112:J123)</f>
        <v>5102.5000000000009</v>
      </c>
      <c r="L123" s="18">
        <v>230</v>
      </c>
      <c r="M123" s="21">
        <f t="shared" si="7"/>
        <v>3075</v>
      </c>
      <c r="N123" s="20">
        <f>L123/J123</f>
        <v>0.63959955506117916</v>
      </c>
      <c r="O123" s="19">
        <f t="shared" si="6"/>
        <v>8.7319243604004448</v>
      </c>
      <c r="P123" s="20">
        <f>M123/K123</f>
        <v>0.6026457618814306</v>
      </c>
      <c r="Q123" s="22">
        <f t="shared" si="8"/>
        <v>-8.4613226147838283</v>
      </c>
    </row>
    <row r="124" spans="2:17">
      <c r="B124" s="17">
        <v>40848</v>
      </c>
      <c r="C124" s="105"/>
      <c r="D124" s="20"/>
      <c r="E124" s="20"/>
      <c r="F124" s="106"/>
      <c r="G124" s="104">
        <v>41214</v>
      </c>
      <c r="H124" s="18">
        <v>8.6999999999999993</v>
      </c>
      <c r="I124" s="57">
        <f>EOMONTH(B124,0)-EOMONTH(B124,-1)</f>
        <v>30</v>
      </c>
      <c r="J124" s="20">
        <f t="shared" si="5"/>
        <v>261</v>
      </c>
      <c r="K124" s="20">
        <f>SUM(J113:J124)</f>
        <v>5099.5</v>
      </c>
      <c r="L124" s="18">
        <v>195</v>
      </c>
      <c r="M124" s="21">
        <f t="shared" si="7"/>
        <v>3068</v>
      </c>
      <c r="N124" s="20">
        <f>L124/J124</f>
        <v>0.74712643678160917</v>
      </c>
      <c r="O124" s="19">
        <f t="shared" si="6"/>
        <v>27.011494252873547</v>
      </c>
      <c r="P124" s="20">
        <f>M124/K124</f>
        <v>0.60162761055005398</v>
      </c>
      <c r="Q124" s="22">
        <f t="shared" si="8"/>
        <v>-8.6159743723291715</v>
      </c>
    </row>
    <row r="125" spans="2:17">
      <c r="B125" s="17">
        <v>40878</v>
      </c>
      <c r="C125" s="105">
        <v>4632</v>
      </c>
      <c r="D125" s="20">
        <f>K113</f>
        <v>5069.7999999999993</v>
      </c>
      <c r="E125" s="20">
        <f>C125/D125</f>
        <v>0.91364550869856809</v>
      </c>
      <c r="F125" s="107">
        <f>(E125/$E$29-1)*100</f>
        <v>-4.1520540387115057</v>
      </c>
      <c r="G125" s="104">
        <v>41244</v>
      </c>
      <c r="H125" s="18">
        <v>7.8</v>
      </c>
      <c r="I125" s="57">
        <f>EOMONTH(B125,0)-EOMONTH(B125,-1)</f>
        <v>31</v>
      </c>
      <c r="J125" s="20">
        <f t="shared" si="5"/>
        <v>241.79999999999998</v>
      </c>
      <c r="K125" s="20">
        <f>SUM(J114:J125)</f>
        <v>5087.1000000000004</v>
      </c>
      <c r="L125" s="18">
        <v>200</v>
      </c>
      <c r="M125" s="21">
        <f t="shared" si="7"/>
        <v>3044</v>
      </c>
      <c r="N125" s="20">
        <f>L125/J125</f>
        <v>0.82712985938792394</v>
      </c>
      <c r="O125" s="19">
        <f t="shared" si="6"/>
        <v>40.61207609594706</v>
      </c>
      <c r="P125" s="20">
        <f>M125/K125</f>
        <v>0.59837628511332586</v>
      </c>
      <c r="Q125" s="22">
        <f t="shared" si="8"/>
        <v>-9.1098333672017802</v>
      </c>
    </row>
    <row r="126" spans="2:17">
      <c r="B126" s="17">
        <v>40909</v>
      </c>
      <c r="C126" s="105"/>
      <c r="D126" s="20"/>
      <c r="E126" s="20"/>
      <c r="F126" s="106"/>
      <c r="G126" s="104">
        <v>41275</v>
      </c>
      <c r="H126" s="18">
        <v>10</v>
      </c>
      <c r="I126" s="57">
        <f>EOMONTH(B126,0)-EOMONTH(B126,-1)</f>
        <v>31</v>
      </c>
      <c r="J126" s="20">
        <f t="shared" si="5"/>
        <v>310</v>
      </c>
      <c r="K126" s="20">
        <f>SUM(J115:J126)</f>
        <v>5096.4000000000005</v>
      </c>
      <c r="L126" s="18">
        <v>260</v>
      </c>
      <c r="M126" s="21">
        <f t="shared" si="7"/>
        <v>3059</v>
      </c>
      <c r="N126" s="20">
        <f>L126/J126</f>
        <v>0.83870967741935487</v>
      </c>
      <c r="O126" s="19">
        <f t="shared" si="6"/>
        <v>42.58064516129032</v>
      </c>
      <c r="P126" s="20">
        <f>M126/K126</f>
        <v>0.60022761164743732</v>
      </c>
      <c r="Q126" s="22">
        <f t="shared" si="8"/>
        <v>-8.8286267395941245</v>
      </c>
    </row>
    <row r="127" spans="2:17">
      <c r="B127" s="17">
        <v>40940</v>
      </c>
      <c r="C127" s="105"/>
      <c r="D127" s="20"/>
      <c r="E127" s="20"/>
      <c r="F127" s="106"/>
      <c r="G127" s="104">
        <v>41306</v>
      </c>
      <c r="H127" s="18">
        <v>11.8</v>
      </c>
      <c r="I127" s="57">
        <f>EOMONTH(B127,0)-EOMONTH(B127,-1)</f>
        <v>29</v>
      </c>
      <c r="J127" s="20">
        <f t="shared" si="5"/>
        <v>342.20000000000005</v>
      </c>
      <c r="K127" s="20">
        <f>SUM(J116:J127)</f>
        <v>5133.3999999999996</v>
      </c>
      <c r="L127" s="18">
        <v>241</v>
      </c>
      <c r="M127" s="21">
        <f t="shared" si="7"/>
        <v>3079</v>
      </c>
      <c r="N127" s="20">
        <f>L127/J127</f>
        <v>0.70426651081239033</v>
      </c>
      <c r="O127" s="19">
        <f t="shared" si="6"/>
        <v>19.725306838106359</v>
      </c>
      <c r="P127" s="20">
        <f>M127/K127</f>
        <v>0.59979740522850356</v>
      </c>
      <c r="Q127" s="22">
        <f t="shared" si="8"/>
        <v>-8.8939728003859297</v>
      </c>
    </row>
    <row r="128" spans="2:17">
      <c r="B128" s="38">
        <v>40969</v>
      </c>
      <c r="C128" s="109"/>
      <c r="D128" s="46"/>
      <c r="E128" s="46"/>
      <c r="F128" s="110"/>
      <c r="G128" s="111">
        <v>41334</v>
      </c>
      <c r="H128" s="39">
        <v>14.1</v>
      </c>
      <c r="I128" s="67">
        <f>EOMONTH(B128,0)-EOMONTH(B128,-1)</f>
        <v>31</v>
      </c>
      <c r="J128" s="41">
        <f t="shared" si="5"/>
        <v>437.09999999999997</v>
      </c>
      <c r="K128" s="41">
        <f>SUM(J117:J128)</f>
        <v>5170.6000000000004</v>
      </c>
      <c r="L128" s="39">
        <v>259</v>
      </c>
      <c r="M128" s="50">
        <f t="shared" si="7"/>
        <v>3089</v>
      </c>
      <c r="N128" s="41">
        <f>L128/J128</f>
        <v>0.59254175245939145</v>
      </c>
      <c r="O128" s="40">
        <f t="shared" si="6"/>
        <v>0.73209791809654146</v>
      </c>
      <c r="P128" s="41">
        <f>M128/K128</f>
        <v>0.5974161606003171</v>
      </c>
      <c r="Q128" s="42">
        <f t="shared" si="8"/>
        <v>-9.2556711604877773</v>
      </c>
    </row>
    <row r="129" spans="2:17">
      <c r="B129" s="28">
        <v>41000</v>
      </c>
      <c r="C129" s="115"/>
      <c r="D129" s="36"/>
      <c r="E129" s="36"/>
      <c r="F129" s="116"/>
      <c r="G129" s="117">
        <v>41365</v>
      </c>
      <c r="H129" s="34">
        <v>17.399999999999999</v>
      </c>
      <c r="I129" s="66">
        <f>EOMONTH(B129,0)-EOMONTH(B129,-1)</f>
        <v>30</v>
      </c>
      <c r="J129" s="36">
        <f t="shared" si="5"/>
        <v>522</v>
      </c>
      <c r="K129" s="36">
        <f>SUM(J118:J129)</f>
        <v>5206.6000000000004</v>
      </c>
      <c r="L129" s="29">
        <v>280</v>
      </c>
      <c r="M129" s="49">
        <f t="shared" si="7"/>
        <v>3093</v>
      </c>
      <c r="N129" s="36">
        <f>L129/J129</f>
        <v>0.53639846743295017</v>
      </c>
      <c r="O129" s="35">
        <f t="shared" si="6"/>
        <v>-8.8122605363984761</v>
      </c>
      <c r="P129" s="36">
        <f>M129/K129</f>
        <v>0.59405370107171662</v>
      </c>
      <c r="Q129" s="48">
        <f t="shared" si="8"/>
        <v>-9.7664108312497273</v>
      </c>
    </row>
    <row r="130" spans="2:17">
      <c r="B130" s="17">
        <v>41030</v>
      </c>
      <c r="C130" s="105"/>
      <c r="D130" s="20"/>
      <c r="E130" s="20"/>
      <c r="F130" s="106"/>
      <c r="G130" s="118">
        <v>41395</v>
      </c>
      <c r="H130" s="18">
        <v>21.3</v>
      </c>
      <c r="I130" s="57">
        <f>EOMONTH(B130,0)-EOMONTH(B130,-1)</f>
        <v>31</v>
      </c>
      <c r="J130" s="20">
        <f t="shared" si="5"/>
        <v>660.30000000000007</v>
      </c>
      <c r="K130" s="20">
        <f>SUM(J119:J130)</f>
        <v>5299.6</v>
      </c>
      <c r="L130" s="18">
        <v>336</v>
      </c>
      <c r="M130" s="21">
        <f t="shared" si="7"/>
        <v>3128</v>
      </c>
      <c r="N130" s="20">
        <f>L130/J130</f>
        <v>0.50885960926851426</v>
      </c>
      <c r="O130" s="19">
        <f t="shared" si="6"/>
        <v>-13.493866424352575</v>
      </c>
      <c r="P130" s="20">
        <f>M130/K130</f>
        <v>0.59023322514906784</v>
      </c>
      <c r="Q130" s="22">
        <f t="shared" si="8"/>
        <v>-10.346720749715788</v>
      </c>
    </row>
    <row r="131" spans="2:17">
      <c r="B131" s="17">
        <v>41061</v>
      </c>
      <c r="C131" s="105"/>
      <c r="D131" s="20"/>
      <c r="E131" s="20"/>
      <c r="F131" s="106"/>
      <c r="G131" s="118">
        <v>41426</v>
      </c>
      <c r="H131" s="18">
        <v>16.399999999999999</v>
      </c>
      <c r="I131" s="57">
        <f>EOMONTH(B131,0)-EOMONTH(B131,-1)</f>
        <v>30</v>
      </c>
      <c r="J131" s="20">
        <f t="shared" si="5"/>
        <v>491.99999999999994</v>
      </c>
      <c r="K131" s="20">
        <f>SUM(J120:J131)</f>
        <v>5248.5999999999995</v>
      </c>
      <c r="L131" s="18">
        <v>236</v>
      </c>
      <c r="M131" s="21">
        <f t="shared" si="7"/>
        <v>3093</v>
      </c>
      <c r="N131" s="20">
        <f>L131/J131</f>
        <v>0.47967479674796754</v>
      </c>
      <c r="O131" s="19">
        <f t="shared" si="6"/>
        <v>-18.455284552845519</v>
      </c>
      <c r="P131" s="20">
        <f>M131/K131</f>
        <v>0.58930000381054004</v>
      </c>
      <c r="Q131" s="22">
        <f t="shared" si="8"/>
        <v>-10.488472094269842</v>
      </c>
    </row>
    <row r="132" spans="2:17">
      <c r="B132" s="17">
        <v>41091</v>
      </c>
      <c r="C132" s="105"/>
      <c r="D132" s="20"/>
      <c r="E132" s="20"/>
      <c r="F132" s="106"/>
      <c r="G132" s="118">
        <v>41456</v>
      </c>
      <c r="H132" s="18">
        <v>17.899999999999999</v>
      </c>
      <c r="I132" s="57">
        <f>EOMONTH(B132,0)-EOMONTH(B132,-1)</f>
        <v>31</v>
      </c>
      <c r="J132" s="20">
        <f t="shared" si="5"/>
        <v>554.9</v>
      </c>
      <c r="K132" s="20">
        <f>SUM(J121:J132)</f>
        <v>5233.0999999999985</v>
      </c>
      <c r="L132" s="18">
        <v>270</v>
      </c>
      <c r="M132" s="21">
        <f t="shared" si="7"/>
        <v>3078</v>
      </c>
      <c r="N132" s="20">
        <f>L132/J132</f>
        <v>0.48657415750585692</v>
      </c>
      <c r="O132" s="19">
        <f t="shared" si="6"/>
        <v>-17.282393224004323</v>
      </c>
      <c r="P132" s="20">
        <f>M132/K132</f>
        <v>0.58817909078748754</v>
      </c>
      <c r="Q132" s="22">
        <f t="shared" si="8"/>
        <v>-10.658732804763781</v>
      </c>
    </row>
    <row r="133" spans="2:17">
      <c r="B133" s="17">
        <v>41122</v>
      </c>
      <c r="C133" s="105"/>
      <c r="D133" s="20"/>
      <c r="E133" s="20"/>
      <c r="F133" s="106"/>
      <c r="G133" s="118">
        <v>41487</v>
      </c>
      <c r="H133" s="18">
        <v>18.5</v>
      </c>
      <c r="I133" s="57">
        <f>EOMONTH(B133,0)-EOMONTH(B133,-1)</f>
        <v>31</v>
      </c>
      <c r="J133" s="20">
        <f t="shared" si="5"/>
        <v>573.5</v>
      </c>
      <c r="K133" s="20">
        <f>SUM(J122:J133)</f>
        <v>5180.3999999999996</v>
      </c>
      <c r="L133" s="18">
        <v>290</v>
      </c>
      <c r="M133" s="21">
        <f t="shared" si="7"/>
        <v>3037</v>
      </c>
      <c r="N133" s="20">
        <f>L133/J133</f>
        <v>0.50566695727986055</v>
      </c>
      <c r="O133" s="19">
        <f t="shared" si="6"/>
        <v>-14.036617262423711</v>
      </c>
      <c r="P133" s="20">
        <f>M133/K133</f>
        <v>0.58624816616477493</v>
      </c>
      <c r="Q133" s="22">
        <f t="shared" si="8"/>
        <v>-10.952029957541953</v>
      </c>
    </row>
    <row r="134" spans="2:17">
      <c r="B134" s="17">
        <v>41153</v>
      </c>
      <c r="C134" s="105"/>
      <c r="D134" s="20"/>
      <c r="E134" s="20"/>
      <c r="F134" s="106"/>
      <c r="G134" s="118">
        <v>41518</v>
      </c>
      <c r="H134" s="18">
        <v>14.9</v>
      </c>
      <c r="I134" s="57">
        <f>EOMONTH(B134,0)-EOMONTH(B134,-1)</f>
        <v>30</v>
      </c>
      <c r="J134" s="20">
        <f t="shared" si="5"/>
        <v>447</v>
      </c>
      <c r="K134" s="20">
        <f>SUM(J123:J134)</f>
        <v>5201.3999999999996</v>
      </c>
      <c r="L134" s="18">
        <v>240</v>
      </c>
      <c r="M134" s="21">
        <f t="shared" si="7"/>
        <v>3037</v>
      </c>
      <c r="N134" s="20">
        <f>L134/J134</f>
        <v>0.53691275167785235</v>
      </c>
      <c r="O134" s="19">
        <f t="shared" si="6"/>
        <v>-8.7248322147650992</v>
      </c>
      <c r="P134" s="20">
        <f>M134/K134</f>
        <v>0.58388126273695551</v>
      </c>
      <c r="Q134" s="22">
        <f t="shared" si="8"/>
        <v>-11.311549965788114</v>
      </c>
    </row>
    <row r="135" spans="2:17">
      <c r="B135" s="17">
        <v>41183</v>
      </c>
      <c r="C135" s="105"/>
      <c r="D135" s="20"/>
      <c r="E135" s="20"/>
      <c r="F135" s="106"/>
      <c r="G135" s="118">
        <v>41548</v>
      </c>
      <c r="H135" s="18">
        <v>9.5</v>
      </c>
      <c r="I135" s="57">
        <f>EOMONTH(B135,0)-EOMONTH(B135,-1)</f>
        <v>31</v>
      </c>
      <c r="J135" s="20">
        <f t="shared" si="5"/>
        <v>294.5</v>
      </c>
      <c r="K135" s="20">
        <f>SUM(J124:J135)</f>
        <v>5136.3</v>
      </c>
      <c r="L135" s="18">
        <v>184</v>
      </c>
      <c r="M135" s="21">
        <f t="shared" si="7"/>
        <v>2991</v>
      </c>
      <c r="N135" s="20">
        <f>L135/J135</f>
        <v>0.62478777589134127</v>
      </c>
      <c r="O135" s="19">
        <f t="shared" si="6"/>
        <v>6.2139219015280078</v>
      </c>
      <c r="P135" s="20">
        <f>M135/K135</f>
        <v>0.58232579872670986</v>
      </c>
      <c r="Q135" s="22">
        <f t="shared" si="8"/>
        <v>-11.54781665382334</v>
      </c>
    </row>
    <row r="136" spans="2:17">
      <c r="B136" s="17">
        <v>41214</v>
      </c>
      <c r="C136" s="105"/>
      <c r="D136" s="20"/>
      <c r="E136" s="20"/>
      <c r="F136" s="106"/>
      <c r="G136" s="118">
        <v>41579</v>
      </c>
      <c r="H136" s="18">
        <v>9.6</v>
      </c>
      <c r="I136" s="57">
        <f>EOMONTH(B136,0)-EOMONTH(B136,-1)</f>
        <v>30</v>
      </c>
      <c r="J136" s="20">
        <f t="shared" si="5"/>
        <v>288</v>
      </c>
      <c r="K136" s="20">
        <f>SUM(J125:J136)</f>
        <v>5163.3</v>
      </c>
      <c r="L136" s="18">
        <v>208</v>
      </c>
      <c r="M136" s="21">
        <f t="shared" si="7"/>
        <v>3004</v>
      </c>
      <c r="N136" s="20">
        <f>L136/J136</f>
        <v>0.72222222222222221</v>
      </c>
      <c r="O136" s="19">
        <f t="shared" si="6"/>
        <v>22.777777777777764</v>
      </c>
      <c r="P136" s="20">
        <f>M136/K136</f>
        <v>0.58179846222377163</v>
      </c>
      <c r="Q136" s="22">
        <f t="shared" si="8"/>
        <v>-11.627916256391202</v>
      </c>
    </row>
    <row r="137" spans="2:17">
      <c r="B137" s="17">
        <v>41244</v>
      </c>
      <c r="C137" s="105">
        <v>4430</v>
      </c>
      <c r="D137" s="20">
        <f>K125</f>
        <v>5087.1000000000004</v>
      </c>
      <c r="E137" s="20">
        <f>C137/D137</f>
        <v>0.87083013897898598</v>
      </c>
      <c r="F137" s="107">
        <f>(E137/$E$29-1)*100</f>
        <v>-8.6436924303243003</v>
      </c>
      <c r="G137" s="118">
        <v>41609</v>
      </c>
      <c r="H137" s="18">
        <v>8.5</v>
      </c>
      <c r="I137" s="57">
        <f>EOMONTH(B137,0)-EOMONTH(B137,-1)</f>
        <v>31</v>
      </c>
      <c r="J137" s="20">
        <f t="shared" si="5"/>
        <v>263.5</v>
      </c>
      <c r="K137" s="20">
        <f>SUM(J126:J137)</f>
        <v>5185</v>
      </c>
      <c r="L137" s="18">
        <v>208</v>
      </c>
      <c r="M137" s="21">
        <f t="shared" si="7"/>
        <v>3012</v>
      </c>
      <c r="N137" s="20">
        <f>L137/J137</f>
        <v>0.78937381404174578</v>
      </c>
      <c r="O137" s="19">
        <f t="shared" si="6"/>
        <v>34.193548387096783</v>
      </c>
      <c r="P137" s="20">
        <f>M137/K137</f>
        <v>0.58090646094503373</v>
      </c>
      <c r="Q137" s="22">
        <f t="shared" si="8"/>
        <v>-11.763406493685292</v>
      </c>
    </row>
    <row r="138" spans="2:17">
      <c r="B138" s="17">
        <v>41275</v>
      </c>
      <c r="C138" s="105"/>
      <c r="D138" s="20"/>
      <c r="E138" s="20"/>
      <c r="F138" s="106"/>
      <c r="G138" s="118">
        <v>41640</v>
      </c>
      <c r="H138" s="18">
        <v>10.199999999999999</v>
      </c>
      <c r="I138" s="20">
        <f>EOMONTH(B138,0)-EOMONTH(B138,-1)</f>
        <v>31</v>
      </c>
      <c r="J138" s="20">
        <f t="shared" si="5"/>
        <v>316.2</v>
      </c>
      <c r="K138" s="20">
        <f>SUM(J127:J138)</f>
        <v>5191.2</v>
      </c>
      <c r="L138" s="18">
        <v>241</v>
      </c>
      <c r="M138" s="21">
        <f t="shared" si="7"/>
        <v>2993</v>
      </c>
      <c r="N138" s="20">
        <f>L138/J138</f>
        <v>0.76217583807716638</v>
      </c>
      <c r="O138" s="19">
        <f t="shared" ref="O138:O156" si="9">(N138/$N$9-1)*100</f>
        <v>29.569892473118276</v>
      </c>
      <c r="P138" s="20">
        <f>M138/K138</f>
        <v>0.57655262752350134</v>
      </c>
      <c r="Q138" s="22">
        <f t="shared" si="8"/>
        <v>-12.424730571894004</v>
      </c>
    </row>
    <row r="139" spans="2:17">
      <c r="B139" s="17">
        <v>41306</v>
      </c>
      <c r="C139" s="105"/>
      <c r="D139" s="20"/>
      <c r="E139" s="20"/>
      <c r="F139" s="106"/>
      <c r="G139" s="118">
        <v>41671</v>
      </c>
      <c r="H139" s="18">
        <v>11.2</v>
      </c>
      <c r="I139" s="20">
        <f>EOMONTH(B139,0)-EOMONTH(B139,-1)</f>
        <v>28</v>
      </c>
      <c r="J139" s="20">
        <f t="shared" ref="J139:J141" si="10">H139*I139</f>
        <v>313.59999999999997</v>
      </c>
      <c r="K139" s="20">
        <f>SUM(J128:J139)</f>
        <v>5162.6000000000004</v>
      </c>
      <c r="L139" s="18">
        <v>195</v>
      </c>
      <c r="M139" s="21">
        <f t="shared" si="7"/>
        <v>2947</v>
      </c>
      <c r="N139" s="20">
        <f>L139/J139</f>
        <v>0.62181122448979598</v>
      </c>
      <c r="O139" s="19">
        <f t="shared" si="9"/>
        <v>5.7079081632653184</v>
      </c>
      <c r="P139" s="20">
        <f>M139/K139</f>
        <v>0.57083640026343307</v>
      </c>
      <c r="Q139" s="22">
        <f t="shared" si="8"/>
        <v>-13.292995008677543</v>
      </c>
    </row>
    <row r="140" spans="2:17">
      <c r="B140" s="43">
        <v>41334</v>
      </c>
      <c r="C140" s="119"/>
      <c r="D140" s="41"/>
      <c r="E140" s="41"/>
      <c r="F140" s="120"/>
      <c r="G140" s="121">
        <v>41699</v>
      </c>
      <c r="H140" s="39">
        <v>14.9</v>
      </c>
      <c r="I140" s="41">
        <f>EOMONTH(B140,0)-EOMONTH(B140,-1)</f>
        <v>31</v>
      </c>
      <c r="J140" s="41">
        <f t="shared" si="10"/>
        <v>461.90000000000003</v>
      </c>
      <c r="K140" s="41">
        <f>SUM(J129:J140)</f>
        <v>5187.4000000000005</v>
      </c>
      <c r="L140" s="44">
        <v>261</v>
      </c>
      <c r="M140" s="51">
        <f t="shared" si="7"/>
        <v>2949</v>
      </c>
      <c r="N140" s="41">
        <f>L140/J140</f>
        <v>0.56505737172548165</v>
      </c>
      <c r="O140" s="40">
        <f t="shared" si="9"/>
        <v>-3.940246806668124</v>
      </c>
      <c r="P140" s="41">
        <f>M140/K140</f>
        <v>0.5684928866098623</v>
      </c>
      <c r="Q140" s="42">
        <f t="shared" si="8"/>
        <v>-13.648962234950467</v>
      </c>
    </row>
    <row r="141" spans="2:17">
      <c r="B141" s="33">
        <v>41365</v>
      </c>
      <c r="C141" s="112"/>
      <c r="D141" s="31"/>
      <c r="E141" s="31"/>
      <c r="F141" s="113"/>
      <c r="G141" s="114">
        <v>41730</v>
      </c>
      <c r="H141" s="29">
        <v>18.7</v>
      </c>
      <c r="I141" s="31">
        <f>EOMONTH(B141,0)-EOMONTH(B141,-1)</f>
        <v>30</v>
      </c>
      <c r="J141" s="31">
        <f t="shared" si="10"/>
        <v>561</v>
      </c>
      <c r="K141" s="31">
        <f>SUM(J130:J141)</f>
        <v>5226.3999999999996</v>
      </c>
      <c r="L141" s="34">
        <v>279</v>
      </c>
      <c r="M141" s="37">
        <f t="shared" si="7"/>
        <v>2948</v>
      </c>
      <c r="N141" s="31">
        <f>L141/J141</f>
        <v>0.49732620320855614</v>
      </c>
      <c r="O141" s="30">
        <f t="shared" si="9"/>
        <v>-15.454545454545453</v>
      </c>
      <c r="P141" s="31">
        <f>M141/K141</f>
        <v>0.56405939078524414</v>
      </c>
      <c r="Q141" s="32">
        <f t="shared" si="8"/>
        <v>-14.32238660735694</v>
      </c>
    </row>
    <row r="142" spans="2:17">
      <c r="B142" s="17">
        <v>41395</v>
      </c>
      <c r="C142" s="105"/>
      <c r="D142" s="20"/>
      <c r="E142" s="20"/>
      <c r="F142" s="106"/>
      <c r="G142" s="104">
        <v>41760</v>
      </c>
      <c r="H142" s="18">
        <v>20.5</v>
      </c>
      <c r="I142" s="20">
        <f>EOMONTH(B142,0)-EOMONTH(B142,-1)</f>
        <v>31</v>
      </c>
      <c r="J142" s="20">
        <f t="shared" ref="J142:J143" si="11">H142*I142</f>
        <v>635.5</v>
      </c>
      <c r="K142" s="20">
        <f>SUM(J131:J142)</f>
        <v>5201.5999999999995</v>
      </c>
      <c r="L142" s="18">
        <v>286</v>
      </c>
      <c r="M142" s="21">
        <f t="shared" si="7"/>
        <v>2898</v>
      </c>
      <c r="N142" s="20">
        <f>L142/J142</f>
        <v>0.45003933910306843</v>
      </c>
      <c r="O142" s="19">
        <f t="shared" si="9"/>
        <v>-23.49331235247837</v>
      </c>
      <c r="P142" s="20">
        <f>M142/K142</f>
        <v>0.55713626576438025</v>
      </c>
      <c r="Q142" s="22">
        <f t="shared" ref="Q142:Q143" si="12">(P142/$P$20-1)*100</f>
        <v>-15.373972377750301</v>
      </c>
    </row>
    <row r="143" spans="2:17">
      <c r="B143" s="17">
        <v>41426</v>
      </c>
      <c r="C143" s="105"/>
      <c r="D143" s="20"/>
      <c r="E143" s="20"/>
      <c r="F143" s="106"/>
      <c r="G143" s="104">
        <v>41791</v>
      </c>
      <c r="H143" s="18">
        <v>16.399999999999999</v>
      </c>
      <c r="I143" s="20">
        <f>EOMONTH(B143,0)-EOMONTH(B143,-1)</f>
        <v>30</v>
      </c>
      <c r="J143" s="20">
        <f t="shared" si="11"/>
        <v>491.99999999999994</v>
      </c>
      <c r="K143" s="20">
        <f>SUM(J132:J143)</f>
        <v>5201.6000000000004</v>
      </c>
      <c r="L143" s="18">
        <v>218</v>
      </c>
      <c r="M143" s="21">
        <f t="shared" si="7"/>
        <v>2880</v>
      </c>
      <c r="N143" s="20">
        <f>L143/J143</f>
        <v>0.44308943089430897</v>
      </c>
      <c r="O143" s="19">
        <f t="shared" si="9"/>
        <v>-24.674796747967477</v>
      </c>
      <c r="P143" s="20">
        <f>M143/K143</f>
        <v>0.55367579206398032</v>
      </c>
      <c r="Q143" s="22">
        <f t="shared" si="12"/>
        <v>-15.899599878509619</v>
      </c>
    </row>
    <row r="144" spans="2:17">
      <c r="B144" s="17">
        <v>41456</v>
      </c>
      <c r="C144" s="105"/>
      <c r="D144" s="20"/>
      <c r="E144" s="20"/>
      <c r="F144" s="106"/>
      <c r="G144" s="104">
        <v>41821</v>
      </c>
      <c r="H144" s="18">
        <v>18.7</v>
      </c>
      <c r="I144" s="20">
        <v>31</v>
      </c>
      <c r="J144" s="20">
        <f t="shared" ref="J144:J145" si="13">H144*I144</f>
        <v>579.69999999999993</v>
      </c>
      <c r="K144" s="20">
        <f>SUM(J133:J144)</f>
        <v>5226.3999999999996</v>
      </c>
      <c r="L144" s="18">
        <v>261</v>
      </c>
      <c r="M144" s="21">
        <f t="shared" si="7"/>
        <v>2871</v>
      </c>
      <c r="N144" s="20">
        <f>L144/J144</f>
        <v>0.4502328790753839</v>
      </c>
      <c r="O144" s="19">
        <f t="shared" si="9"/>
        <v>-23.460410557184741</v>
      </c>
      <c r="P144" s="20">
        <f>M144/K144</f>
        <v>0.54932649624980867</v>
      </c>
      <c r="Q144" s="22">
        <f t="shared" ref="Q144:Q145" si="14">(P144/$P$20-1)*100</f>
        <v>-16.560234718358814</v>
      </c>
    </row>
    <row r="145" spans="2:17">
      <c r="B145" s="17">
        <v>41487</v>
      </c>
      <c r="C145" s="105"/>
      <c r="D145" s="20"/>
      <c r="E145" s="20"/>
      <c r="F145" s="106"/>
      <c r="G145" s="104">
        <v>41852</v>
      </c>
      <c r="H145" s="18">
        <v>15.9</v>
      </c>
      <c r="I145" s="20">
        <v>31</v>
      </c>
      <c r="J145" s="20">
        <f t="shared" si="13"/>
        <v>492.90000000000003</v>
      </c>
      <c r="K145" s="20">
        <f>SUM(J134:J145)</f>
        <v>5145.7999999999993</v>
      </c>
      <c r="L145" s="18">
        <v>224</v>
      </c>
      <c r="M145" s="21">
        <f t="shared" si="7"/>
        <v>2805</v>
      </c>
      <c r="N145" s="20">
        <f>L145/J145</f>
        <v>0.45445323595049703</v>
      </c>
      <c r="O145" s="19">
        <f t="shared" si="9"/>
        <v>-22.742949888415509</v>
      </c>
      <c r="P145" s="20">
        <f>M145/K145</f>
        <v>0.54510474561778544</v>
      </c>
      <c r="Q145" s="22">
        <f t="shared" si="14"/>
        <v>-17.201496125224292</v>
      </c>
    </row>
    <row r="146" spans="2:17">
      <c r="B146" s="17">
        <v>41518</v>
      </c>
      <c r="C146" s="105"/>
      <c r="D146" s="20"/>
      <c r="E146" s="20"/>
      <c r="F146" s="106"/>
      <c r="G146" s="104">
        <v>41883</v>
      </c>
      <c r="H146" s="18">
        <v>14.2</v>
      </c>
      <c r="I146" s="20">
        <v>30</v>
      </c>
      <c r="J146" s="20">
        <f t="shared" ref="J146:J164" si="15">H146*I146</f>
        <v>426</v>
      </c>
      <c r="K146" s="20">
        <f>SUM(J135:J146)</f>
        <v>5124.7999999999993</v>
      </c>
      <c r="L146" s="18">
        <v>213</v>
      </c>
      <c r="M146" s="21">
        <f t="shared" si="7"/>
        <v>2778</v>
      </c>
      <c r="N146" s="20">
        <f>L146/J146</f>
        <v>0.5</v>
      </c>
      <c r="O146" s="19">
        <f t="shared" si="9"/>
        <v>-15.000000000000002</v>
      </c>
      <c r="P146" s="20">
        <f>M146/K146</f>
        <v>0.54206993443646589</v>
      </c>
      <c r="Q146" s="22">
        <f t="shared" ref="Q146:Q157" si="16">(P146/$P$20-1)*100</f>
        <v>-17.662467759347411</v>
      </c>
    </row>
    <row r="147" spans="2:17">
      <c r="B147" s="17">
        <v>41548</v>
      </c>
      <c r="C147" s="105"/>
      <c r="D147" s="20"/>
      <c r="E147" s="20"/>
      <c r="F147" s="106"/>
      <c r="G147" s="104">
        <v>41913</v>
      </c>
      <c r="H147" s="18">
        <v>10.5</v>
      </c>
      <c r="I147" s="20">
        <v>31</v>
      </c>
      <c r="J147" s="20">
        <f t="shared" si="15"/>
        <v>325.5</v>
      </c>
      <c r="K147" s="20">
        <f>SUM(J136:J147)</f>
        <v>5155.7999999999993</v>
      </c>
      <c r="L147" s="18">
        <v>230</v>
      </c>
      <c r="M147" s="21">
        <f t="shared" si="7"/>
        <v>2824</v>
      </c>
      <c r="N147" s="20">
        <f>L147/J147</f>
        <v>0.70660522273425497</v>
      </c>
      <c r="O147" s="19">
        <f t="shared" si="9"/>
        <v>20.122887864823348</v>
      </c>
      <c r="P147" s="20">
        <f>M147/K147</f>
        <v>0.54773265060708332</v>
      </c>
      <c r="Q147" s="22">
        <f t="shared" si="16"/>
        <v>-16.802331371682612</v>
      </c>
    </row>
    <row r="148" spans="2:17">
      <c r="B148" s="17">
        <v>41579</v>
      </c>
      <c r="C148" s="105"/>
      <c r="D148" s="20"/>
      <c r="E148" s="20"/>
      <c r="F148" s="106"/>
      <c r="G148" s="104">
        <v>41944</v>
      </c>
      <c r="H148" s="18">
        <v>7.9</v>
      </c>
      <c r="I148" s="57">
        <v>30</v>
      </c>
      <c r="J148" s="20">
        <f t="shared" si="15"/>
        <v>237</v>
      </c>
      <c r="K148" s="20">
        <f>SUM(J137:J148)</f>
        <v>5104.7999999999993</v>
      </c>
      <c r="L148" s="18">
        <v>226</v>
      </c>
      <c r="M148" s="21">
        <f t="shared" si="7"/>
        <v>2842</v>
      </c>
      <c r="N148" s="20">
        <f>L148/J148</f>
        <v>0.95358649789029537</v>
      </c>
      <c r="O148" s="19">
        <f t="shared" si="9"/>
        <v>62.10970464135022</v>
      </c>
      <c r="P148" s="20">
        <f>M148/K148</f>
        <v>0.5567309199185082</v>
      </c>
      <c r="Q148" s="22">
        <f t="shared" si="16"/>
        <v>-15.435542250072775</v>
      </c>
    </row>
    <row r="149" spans="2:17">
      <c r="B149" s="17">
        <v>41609</v>
      </c>
      <c r="C149" s="105">
        <v>4216</v>
      </c>
      <c r="D149" s="20">
        <f>K137</f>
        <v>5185</v>
      </c>
      <c r="E149" s="20">
        <f>C149/D149</f>
        <v>0.81311475409836065</v>
      </c>
      <c r="F149" s="107">
        <f>(E149/$E$29-1)*100</f>
        <v>-14.698448939829834</v>
      </c>
      <c r="G149" s="104">
        <v>41974</v>
      </c>
      <c r="H149" s="18">
        <v>8.4</v>
      </c>
      <c r="I149" s="57">
        <v>31</v>
      </c>
      <c r="J149" s="20">
        <f t="shared" si="15"/>
        <v>260.40000000000003</v>
      </c>
      <c r="K149" s="20">
        <f>SUM(J138:J149)</f>
        <v>5101.6999999999989</v>
      </c>
      <c r="L149" s="18">
        <v>290</v>
      </c>
      <c r="M149" s="21">
        <f t="shared" ref="M149:M176" si="17">SUM(L138:L149)</f>
        <v>2924</v>
      </c>
      <c r="N149" s="20">
        <f>L149/J149</f>
        <v>1.1136712749615973</v>
      </c>
      <c r="O149" s="19">
        <f t="shared" si="9"/>
        <v>89.324116743471535</v>
      </c>
      <c r="P149" s="20">
        <f>M149/K149</f>
        <v>0.57314228590469851</v>
      </c>
      <c r="Q149" s="22">
        <f>(P149/$P$20-1)*100</f>
        <v>-12.94274327680769</v>
      </c>
    </row>
    <row r="150" spans="2:17" ht="14.25">
      <c r="B150" s="17">
        <v>41640</v>
      </c>
      <c r="C150" s="105"/>
      <c r="D150" s="20"/>
      <c r="E150" s="20"/>
      <c r="F150" s="106"/>
      <c r="G150" s="104">
        <v>42005</v>
      </c>
      <c r="H150" s="69">
        <v>9.4</v>
      </c>
      <c r="I150" s="57">
        <v>31</v>
      </c>
      <c r="J150" s="20">
        <f t="shared" si="15"/>
        <v>291.40000000000003</v>
      </c>
      <c r="K150" s="20">
        <f>SUM(J139:J150)</f>
        <v>5076.8999999999996</v>
      </c>
      <c r="L150" s="18">
        <v>318</v>
      </c>
      <c r="M150" s="21">
        <f t="shared" si="17"/>
        <v>3001</v>
      </c>
      <c r="N150" s="20">
        <f>L150/J150</f>
        <v>1.0912834591626628</v>
      </c>
      <c r="O150" s="19">
        <f t="shared" si="9"/>
        <v>85.518188057652679</v>
      </c>
      <c r="P150" s="20">
        <f>M150/K150</f>
        <v>0.59110874746400366</v>
      </c>
      <c r="Q150" s="22">
        <f t="shared" si="16"/>
        <v>-10.213733579142714</v>
      </c>
    </row>
    <row r="151" spans="2:17">
      <c r="B151" s="17">
        <v>41671</v>
      </c>
      <c r="C151" s="105"/>
      <c r="D151" s="20"/>
      <c r="E151" s="20"/>
      <c r="F151" s="106"/>
      <c r="G151" s="104">
        <v>42036</v>
      </c>
      <c r="H151" s="18">
        <v>11</v>
      </c>
      <c r="I151" s="57">
        <v>28</v>
      </c>
      <c r="J151" s="20">
        <f t="shared" si="15"/>
        <v>308</v>
      </c>
      <c r="K151" s="20">
        <f>SUM(J140:J151)</f>
        <v>5071.2999999999993</v>
      </c>
      <c r="L151" s="18">
        <v>298</v>
      </c>
      <c r="M151" s="21">
        <f t="shared" si="17"/>
        <v>3104</v>
      </c>
      <c r="N151" s="20">
        <f>L151/J151</f>
        <v>0.96753246753246758</v>
      </c>
      <c r="O151" s="19">
        <f t="shared" si="9"/>
        <v>64.48051948051949</v>
      </c>
      <c r="P151" s="20">
        <f>M151/K151</f>
        <v>0.61207185534281161</v>
      </c>
      <c r="Q151" s="22">
        <f t="shared" si="16"/>
        <v>-7.0295492863355014</v>
      </c>
    </row>
    <row r="152" spans="2:17">
      <c r="B152" s="43">
        <v>41699</v>
      </c>
      <c r="C152" s="109"/>
      <c r="D152" s="46"/>
      <c r="E152" s="46"/>
      <c r="F152" s="110"/>
      <c r="G152" s="111">
        <v>42064</v>
      </c>
      <c r="H152" s="44">
        <v>14.8</v>
      </c>
      <c r="I152" s="68">
        <v>31</v>
      </c>
      <c r="J152" s="46">
        <f t="shared" si="15"/>
        <v>458.8</v>
      </c>
      <c r="K152" s="46">
        <f>SUM(J141:J152)</f>
        <v>5068.2</v>
      </c>
      <c r="L152" s="44">
        <v>364</v>
      </c>
      <c r="M152" s="51">
        <f t="shared" si="17"/>
        <v>3207</v>
      </c>
      <c r="N152" s="46">
        <f>L152/J152</f>
        <v>0.79337401918047079</v>
      </c>
      <c r="O152" s="45">
        <f t="shared" si="9"/>
        <v>34.873583260680022</v>
      </c>
      <c r="P152" s="46">
        <f>M152/K152</f>
        <v>0.63276903042500299</v>
      </c>
      <c r="Q152" s="47">
        <f t="shared" si="16"/>
        <v>-3.8857587671435545</v>
      </c>
    </row>
    <row r="153" spans="2:17">
      <c r="B153" s="33">
        <v>41730</v>
      </c>
      <c r="C153" s="115"/>
      <c r="D153" s="36"/>
      <c r="E153" s="36"/>
      <c r="F153" s="116"/>
      <c r="G153" s="117">
        <v>42095</v>
      </c>
      <c r="H153" s="34">
        <v>14.8</v>
      </c>
      <c r="I153" s="36">
        <v>30</v>
      </c>
      <c r="J153" s="36">
        <f t="shared" si="15"/>
        <v>444</v>
      </c>
      <c r="K153" s="36">
        <f>SUM(J142:J153)</f>
        <v>4951.2</v>
      </c>
      <c r="L153" s="34">
        <v>302</v>
      </c>
      <c r="M153" s="37">
        <f t="shared" si="17"/>
        <v>3230</v>
      </c>
      <c r="N153" s="36">
        <f>L153/J153</f>
        <v>0.68018018018018023</v>
      </c>
      <c r="O153" s="35">
        <f t="shared" si="9"/>
        <v>15.630630630630638</v>
      </c>
      <c r="P153" s="36">
        <f>M153/K153</f>
        <v>0.65236710292454358</v>
      </c>
      <c r="Q153" s="48">
        <f t="shared" si="16"/>
        <v>-0.90891606886123189</v>
      </c>
    </row>
    <row r="154" spans="2:17">
      <c r="B154" s="17">
        <v>41760</v>
      </c>
      <c r="C154" s="105"/>
      <c r="D154" s="20"/>
      <c r="E154" s="20"/>
      <c r="F154" s="106"/>
      <c r="G154" s="118">
        <v>42125</v>
      </c>
      <c r="H154" s="18">
        <v>21.1</v>
      </c>
      <c r="I154" s="20">
        <v>31</v>
      </c>
      <c r="J154" s="20">
        <f t="shared" si="15"/>
        <v>654.1</v>
      </c>
      <c r="K154" s="20">
        <f>SUM(J143:J154)</f>
        <v>4969.8000000000011</v>
      </c>
      <c r="L154" s="18">
        <v>438</v>
      </c>
      <c r="M154" s="21">
        <f t="shared" si="17"/>
        <v>3382</v>
      </c>
      <c r="N154" s="20">
        <f>L154/J154</f>
        <v>0.6696223818987922</v>
      </c>
      <c r="O154" s="19">
        <f t="shared" si="9"/>
        <v>13.835804922794658</v>
      </c>
      <c r="P154" s="20">
        <f>M154/K154</f>
        <v>0.6805102821039074</v>
      </c>
      <c r="Q154" s="22">
        <f t="shared" si="16"/>
        <v>3.3658827639578615</v>
      </c>
    </row>
    <row r="155" spans="2:17">
      <c r="B155" s="17">
        <v>41791</v>
      </c>
      <c r="C155" s="105"/>
      <c r="D155" s="20"/>
      <c r="E155" s="20"/>
      <c r="F155" s="106"/>
      <c r="G155" s="118">
        <v>42156</v>
      </c>
      <c r="H155" s="18">
        <v>16.5</v>
      </c>
      <c r="I155" s="20">
        <v>30</v>
      </c>
      <c r="J155" s="20">
        <f t="shared" si="15"/>
        <v>495</v>
      </c>
      <c r="K155" s="20">
        <f>SUM(J144:J155)</f>
        <v>4972.8</v>
      </c>
      <c r="L155" s="18">
        <v>328</v>
      </c>
      <c r="M155" s="21">
        <f t="shared" si="17"/>
        <v>3492</v>
      </c>
      <c r="N155" s="20">
        <f>L155/J155</f>
        <v>0.66262626262626267</v>
      </c>
      <c r="O155" s="19">
        <f t="shared" si="9"/>
        <v>12.646464646464661</v>
      </c>
      <c r="P155" s="20">
        <f>M155/K155</f>
        <v>0.70222007722007718</v>
      </c>
      <c r="Q155" s="22">
        <f t="shared" si="16"/>
        <v>6.6634848661181856</v>
      </c>
    </row>
    <row r="156" spans="2:17">
      <c r="B156" s="17">
        <v>41821</v>
      </c>
      <c r="C156" s="105"/>
      <c r="D156" s="20"/>
      <c r="E156" s="20"/>
      <c r="F156" s="106"/>
      <c r="G156" s="118">
        <v>42186</v>
      </c>
      <c r="H156" s="18">
        <v>17.100000000000001</v>
      </c>
      <c r="I156" s="20">
        <v>31</v>
      </c>
      <c r="J156" s="20">
        <f t="shared" si="15"/>
        <v>530.1</v>
      </c>
      <c r="K156" s="20">
        <f>SUM(J145:J156)</f>
        <v>4923.2000000000007</v>
      </c>
      <c r="L156" s="18">
        <v>343</v>
      </c>
      <c r="M156" s="21">
        <f t="shared" si="17"/>
        <v>3574</v>
      </c>
      <c r="N156" s="20">
        <f>L156/J156</f>
        <v>0.6470477268439917</v>
      </c>
      <c r="O156" s="19">
        <f t="shared" si="9"/>
        <v>9.9981135634785936</v>
      </c>
      <c r="P156" s="20">
        <f>M156/K156</f>
        <v>0.72595060123496902</v>
      </c>
      <c r="Q156" s="22">
        <f t="shared" si="16"/>
        <v>10.268024911666028</v>
      </c>
    </row>
    <row r="157" spans="2:17">
      <c r="B157" s="17">
        <v>41852</v>
      </c>
      <c r="C157" s="105"/>
      <c r="D157" s="20"/>
      <c r="E157" s="20"/>
      <c r="F157" s="106"/>
      <c r="G157" s="118">
        <v>42217</v>
      </c>
      <c r="H157" s="18">
        <v>15</v>
      </c>
      <c r="I157" s="20">
        <v>30</v>
      </c>
      <c r="J157" s="20">
        <f t="shared" si="15"/>
        <v>450</v>
      </c>
      <c r="K157" s="20">
        <f>SUM(J146:J157)</f>
        <v>4880.3</v>
      </c>
      <c r="L157" s="18">
        <v>315</v>
      </c>
      <c r="M157" s="21">
        <f t="shared" si="17"/>
        <v>3665</v>
      </c>
      <c r="N157" s="20">
        <f>L157/J157</f>
        <v>0.7</v>
      </c>
      <c r="O157" s="19">
        <f t="shared" ref="O157:O168" si="18">(N157/$N$9-1)*100</f>
        <v>18.999999999999993</v>
      </c>
      <c r="P157" s="20">
        <f>M157/K157</f>
        <v>0.75097842345757426</v>
      </c>
      <c r="Q157" s="22">
        <f t="shared" si="16"/>
        <v>14.069617636614717</v>
      </c>
    </row>
    <row r="158" spans="2:17">
      <c r="B158" s="17">
        <v>41883</v>
      </c>
      <c r="C158" s="105"/>
      <c r="D158" s="20"/>
      <c r="E158" s="20"/>
      <c r="F158" s="106"/>
      <c r="G158" s="118">
        <v>42248</v>
      </c>
      <c r="H158" s="18">
        <v>11.6</v>
      </c>
      <c r="I158" s="20">
        <v>31</v>
      </c>
      <c r="J158" s="20">
        <f t="shared" si="15"/>
        <v>359.59999999999997</v>
      </c>
      <c r="K158" s="20">
        <f>SUM(J147:J158)</f>
        <v>4813.9000000000005</v>
      </c>
      <c r="L158" s="18">
        <v>256</v>
      </c>
      <c r="M158" s="21">
        <f t="shared" si="17"/>
        <v>3708</v>
      </c>
      <c r="N158" s="20">
        <f>L158/J158</f>
        <v>0.71190211345939935</v>
      </c>
      <c r="O158" s="19">
        <f t="shared" si="18"/>
        <v>21.023359288097886</v>
      </c>
      <c r="P158" s="20">
        <f>M158/K158</f>
        <v>0.77026942811441856</v>
      </c>
      <c r="Q158" s="22">
        <f t="shared" ref="Q158:Q176" si="19">(P158/$P$20-1)*100</f>
        <v>16.999818367151008</v>
      </c>
    </row>
    <row r="159" spans="2:17">
      <c r="B159" s="17">
        <v>41913</v>
      </c>
      <c r="C159" s="105"/>
      <c r="D159" s="20"/>
      <c r="E159" s="20"/>
      <c r="F159" s="106"/>
      <c r="G159" s="118">
        <v>42278</v>
      </c>
      <c r="H159" s="18">
        <v>12.5</v>
      </c>
      <c r="I159" s="20">
        <v>31</v>
      </c>
      <c r="J159" s="20">
        <f t="shared" si="15"/>
        <v>387.5</v>
      </c>
      <c r="K159" s="20">
        <f>SUM(J148:J159)</f>
        <v>4875.9000000000005</v>
      </c>
      <c r="L159" s="18">
        <v>270</v>
      </c>
      <c r="M159" s="21">
        <f t="shared" si="17"/>
        <v>3748</v>
      </c>
      <c r="N159" s="20">
        <f>L159/J159</f>
        <v>0.6967741935483871</v>
      </c>
      <c r="O159" s="19">
        <f t="shared" si="18"/>
        <v>18.451612903225811</v>
      </c>
      <c r="P159" s="20">
        <f>M159/K159</f>
        <v>0.76867860292458823</v>
      </c>
      <c r="Q159" s="22">
        <f t="shared" si="19"/>
        <v>16.758180504514208</v>
      </c>
    </row>
    <row r="160" spans="2:17">
      <c r="B160" s="17">
        <v>41944</v>
      </c>
      <c r="C160" s="105"/>
      <c r="D160" s="20"/>
      <c r="E160" s="20"/>
      <c r="F160" s="106"/>
      <c r="G160" s="118">
        <v>42309</v>
      </c>
      <c r="H160" s="18">
        <v>7.6</v>
      </c>
      <c r="I160" s="20">
        <v>30</v>
      </c>
      <c r="J160" s="20">
        <f t="shared" si="15"/>
        <v>228</v>
      </c>
      <c r="K160" s="20">
        <f>SUM(J149:J160)</f>
        <v>4866.9000000000005</v>
      </c>
      <c r="L160" s="18">
        <v>206</v>
      </c>
      <c r="M160" s="21">
        <f t="shared" si="17"/>
        <v>3728</v>
      </c>
      <c r="N160" s="20">
        <f>L160/J160</f>
        <v>0.90350877192982459</v>
      </c>
      <c r="O160" s="19">
        <f t="shared" si="18"/>
        <v>53.596491228070178</v>
      </c>
      <c r="P160" s="20">
        <f>M160/K160</f>
        <v>0.7659906716801248</v>
      </c>
      <c r="Q160" s="22">
        <f t="shared" si="19"/>
        <v>16.349898082926394</v>
      </c>
    </row>
    <row r="161" spans="2:17">
      <c r="B161" s="17">
        <v>41974</v>
      </c>
      <c r="C161" s="105">
        <v>3805</v>
      </c>
      <c r="D161" s="20">
        <f>K149</f>
        <v>5101.6999999999989</v>
      </c>
      <c r="E161" s="20">
        <f>C161/D161</f>
        <v>0.74582982143207177</v>
      </c>
      <c r="F161" s="107">
        <f>(E161/$E$29-1)*100</f>
        <v>-21.757119429431171</v>
      </c>
      <c r="G161" s="118">
        <v>42339</v>
      </c>
      <c r="H161" s="18">
        <v>8.3000000000000007</v>
      </c>
      <c r="I161" s="20">
        <v>31</v>
      </c>
      <c r="J161" s="20">
        <f t="shared" si="15"/>
        <v>257.3</v>
      </c>
      <c r="K161" s="20">
        <f>SUM(J150:J161)</f>
        <v>4863.8</v>
      </c>
      <c r="L161" s="18">
        <v>264</v>
      </c>
      <c r="M161" s="21">
        <f t="shared" si="17"/>
        <v>3702</v>
      </c>
      <c r="N161" s="20">
        <f>L161/J161</f>
        <v>1.0260396424407305</v>
      </c>
      <c r="O161" s="19">
        <f t="shared" si="18"/>
        <v>74.426739214924169</v>
      </c>
      <c r="P161" s="20">
        <f>M161/K161</f>
        <v>0.76113327028249511</v>
      </c>
      <c r="Q161" s="22">
        <f t="shared" si="19"/>
        <v>15.612084714621988</v>
      </c>
    </row>
    <row r="162" spans="2:17">
      <c r="B162" s="17">
        <v>42005</v>
      </c>
      <c r="C162" s="105"/>
      <c r="D162" s="20"/>
      <c r="E162" s="20"/>
      <c r="F162" s="106"/>
      <c r="G162" s="118">
        <v>42370</v>
      </c>
      <c r="H162" s="18">
        <v>9.6999999999999993</v>
      </c>
      <c r="I162" s="20">
        <v>31</v>
      </c>
      <c r="J162" s="20">
        <f t="shared" si="15"/>
        <v>300.7</v>
      </c>
      <c r="K162" s="20">
        <f>SUM(J151:J162)</f>
        <v>4873.1000000000004</v>
      </c>
      <c r="L162" s="18">
        <v>321</v>
      </c>
      <c r="M162" s="21">
        <f t="shared" si="17"/>
        <v>3705</v>
      </c>
      <c r="N162" s="20">
        <f>L162/J162</f>
        <v>1.0675091453275691</v>
      </c>
      <c r="O162" s="19">
        <f t="shared" si="18"/>
        <v>81.476554705686752</v>
      </c>
      <c r="P162" s="20">
        <f>M162/K162</f>
        <v>0.76029632061726615</v>
      </c>
      <c r="Q162" s="22">
        <f t="shared" si="19"/>
        <v>15.484956523835613</v>
      </c>
    </row>
    <row r="163" spans="2:17">
      <c r="B163" s="17">
        <v>42036</v>
      </c>
      <c r="C163" s="105"/>
      <c r="D163" s="20"/>
      <c r="E163" s="20"/>
      <c r="F163" s="106"/>
      <c r="G163" s="118">
        <v>42401</v>
      </c>
      <c r="H163" s="18">
        <v>11.9</v>
      </c>
      <c r="I163" s="20">
        <v>29</v>
      </c>
      <c r="J163" s="20">
        <f t="shared" si="15"/>
        <v>345.1</v>
      </c>
      <c r="K163" s="20">
        <f>SUM(J152:J163)</f>
        <v>4910.2</v>
      </c>
      <c r="L163" s="18">
        <v>307</v>
      </c>
      <c r="M163" s="21">
        <f t="shared" si="17"/>
        <v>3714</v>
      </c>
      <c r="N163" s="20">
        <f>L163/J163</f>
        <v>0.88959721819762383</v>
      </c>
      <c r="O163" s="19">
        <f t="shared" si="18"/>
        <v>51.231527093596043</v>
      </c>
      <c r="P163" s="20">
        <f>M163/K163</f>
        <v>0.75638466864893494</v>
      </c>
      <c r="Q163" s="22">
        <f t="shared" si="19"/>
        <v>14.890797450262362</v>
      </c>
    </row>
    <row r="164" spans="2:17">
      <c r="B164" s="38">
        <v>42064</v>
      </c>
      <c r="C164" s="119"/>
      <c r="D164" s="41"/>
      <c r="E164" s="41"/>
      <c r="F164" s="120"/>
      <c r="G164" s="121">
        <v>42430</v>
      </c>
      <c r="H164" s="39">
        <v>14.1</v>
      </c>
      <c r="I164" s="41">
        <v>31</v>
      </c>
      <c r="J164" s="41">
        <f t="shared" si="15"/>
        <v>437.09999999999997</v>
      </c>
      <c r="K164" s="41">
        <f>SUM(J153:J164)</f>
        <v>4888.5000000000009</v>
      </c>
      <c r="L164" s="39">
        <v>327</v>
      </c>
      <c r="M164" s="50">
        <f t="shared" si="17"/>
        <v>3677</v>
      </c>
      <c r="N164" s="41">
        <f>L164/J164</f>
        <v>0.74811256005490745</v>
      </c>
      <c r="O164" s="40">
        <f t="shared" si="18"/>
        <v>27.179135209334259</v>
      </c>
      <c r="P164" s="41">
        <f>M164/K164</f>
        <v>0.75217346834407273</v>
      </c>
      <c r="Q164" s="42">
        <f t="shared" si="19"/>
        <v>14.251138581828894</v>
      </c>
    </row>
    <row r="165" spans="2:17">
      <c r="B165" s="28">
        <v>42095</v>
      </c>
      <c r="C165" s="112"/>
      <c r="D165" s="31"/>
      <c r="E165" s="31"/>
      <c r="F165" s="113"/>
      <c r="G165" s="114">
        <v>42461</v>
      </c>
      <c r="H165" s="29">
        <v>15.8</v>
      </c>
      <c r="I165" s="31">
        <v>30</v>
      </c>
      <c r="J165" s="31">
        <f t="shared" ref="J165:J176" si="20">H165*I165</f>
        <v>474</v>
      </c>
      <c r="K165" s="31">
        <f>SUM(J154:J165)</f>
        <v>4918.5</v>
      </c>
      <c r="L165" s="29">
        <v>323</v>
      </c>
      <c r="M165" s="49">
        <f t="shared" si="17"/>
        <v>3698</v>
      </c>
      <c r="N165" s="31">
        <f>L165/J165</f>
        <v>0.68143459915611815</v>
      </c>
      <c r="O165" s="30">
        <f t="shared" si="18"/>
        <v>15.843881856540087</v>
      </c>
      <c r="P165" s="31">
        <f>M165/K165</f>
        <v>0.7518552404188269</v>
      </c>
      <c r="Q165" s="48">
        <f t="shared" si="19"/>
        <v>14.202801457059099</v>
      </c>
    </row>
    <row r="166" spans="2:17">
      <c r="B166" s="17">
        <v>42125</v>
      </c>
      <c r="C166" s="105"/>
      <c r="D166" s="20"/>
      <c r="E166" s="20"/>
      <c r="F166" s="106"/>
      <c r="G166" s="104">
        <v>42491</v>
      </c>
      <c r="H166" s="18">
        <v>19.600000000000001</v>
      </c>
      <c r="I166" s="20">
        <v>31</v>
      </c>
      <c r="J166" s="20">
        <f t="shared" si="20"/>
        <v>607.6</v>
      </c>
      <c r="K166" s="20">
        <f>SUM(J155:J166)</f>
        <v>4872</v>
      </c>
      <c r="L166" s="18">
        <v>392</v>
      </c>
      <c r="M166" s="21">
        <f t="shared" si="17"/>
        <v>3652</v>
      </c>
      <c r="N166" s="20">
        <f>L166/J166</f>
        <v>0.64516129032258063</v>
      </c>
      <c r="O166" s="19">
        <f t="shared" si="18"/>
        <v>9.6774193548387011</v>
      </c>
      <c r="P166" s="20">
        <f>M166/K166</f>
        <v>0.74958949096880134</v>
      </c>
      <c r="Q166" s="22">
        <f t="shared" si="19"/>
        <v>13.858646198596624</v>
      </c>
    </row>
    <row r="167" spans="2:17">
      <c r="B167" s="17">
        <v>42156</v>
      </c>
      <c r="C167" s="105"/>
      <c r="D167" s="20"/>
      <c r="E167" s="20"/>
      <c r="F167" s="106"/>
      <c r="G167" s="104">
        <v>42522</v>
      </c>
      <c r="H167" s="18"/>
      <c r="I167" s="20">
        <v>30</v>
      </c>
      <c r="J167" s="20">
        <f t="shared" si="20"/>
        <v>0</v>
      </c>
      <c r="K167" s="20">
        <f>SUM(J156:J167)</f>
        <v>4377</v>
      </c>
      <c r="L167" s="18"/>
      <c r="M167" s="21">
        <f t="shared" si="17"/>
        <v>3324</v>
      </c>
      <c r="N167" s="20" t="e">
        <f>L167/J167</f>
        <v>#DIV/0!</v>
      </c>
      <c r="O167" s="19" t="e">
        <f t="shared" si="18"/>
        <v>#DIV/0!</v>
      </c>
      <c r="P167" s="20">
        <f>M167/K167</f>
        <v>0.7594242631939685</v>
      </c>
      <c r="Q167" s="22">
        <f t="shared" si="19"/>
        <v>15.352495651824484</v>
      </c>
    </row>
    <row r="168" spans="2:17">
      <c r="B168" s="17">
        <v>42186</v>
      </c>
      <c r="C168" s="105"/>
      <c r="D168" s="20"/>
      <c r="E168" s="20"/>
      <c r="F168" s="106"/>
      <c r="G168" s="104">
        <v>42552</v>
      </c>
      <c r="H168" s="18"/>
      <c r="I168" s="20">
        <v>31</v>
      </c>
      <c r="J168" s="20">
        <f t="shared" si="20"/>
        <v>0</v>
      </c>
      <c r="K168" s="20">
        <f>SUM(J157:J168)</f>
        <v>3846.8999999999996</v>
      </c>
      <c r="L168" s="18"/>
      <c r="M168" s="21">
        <f t="shared" si="17"/>
        <v>2981</v>
      </c>
      <c r="N168" s="20" t="e">
        <f>L168/J168</f>
        <v>#DIV/0!</v>
      </c>
      <c r="O168" s="19" t="e">
        <f t="shared" si="18"/>
        <v>#DIV/0!</v>
      </c>
      <c r="P168" s="20">
        <f>M168/K168</f>
        <v>0.7749096675245003</v>
      </c>
      <c r="Q168" s="22">
        <f t="shared" si="19"/>
        <v>17.704645987648249</v>
      </c>
    </row>
    <row r="169" spans="2:17">
      <c r="B169" s="17">
        <v>42217</v>
      </c>
      <c r="C169" s="105"/>
      <c r="D169" s="20"/>
      <c r="E169" s="20"/>
      <c r="F169" s="106"/>
      <c r="G169" s="104">
        <v>42583</v>
      </c>
      <c r="H169" s="18"/>
      <c r="I169" s="20">
        <v>30</v>
      </c>
      <c r="J169" s="20">
        <f t="shared" si="20"/>
        <v>0</v>
      </c>
      <c r="K169" s="20">
        <f>SUM(J158:J169)</f>
        <v>3396.8999999999996</v>
      </c>
      <c r="L169" s="18"/>
      <c r="M169" s="21">
        <f t="shared" si="17"/>
        <v>2666</v>
      </c>
      <c r="N169" s="20" t="e">
        <f>L169/J169</f>
        <v>#DIV/0!</v>
      </c>
      <c r="O169" s="19" t="e">
        <f t="shared" ref="O169:O176" si="21">(N169/$N$9-1)*100</f>
        <v>#DIV/0!</v>
      </c>
      <c r="P169" s="20">
        <f>M169/K169</f>
        <v>0.78483323029821317</v>
      </c>
      <c r="Q169" s="22">
        <f t="shared" si="19"/>
        <v>19.211982251689829</v>
      </c>
    </row>
    <row r="170" spans="2:17">
      <c r="B170" s="17">
        <v>42248</v>
      </c>
      <c r="C170" s="105"/>
      <c r="D170" s="20"/>
      <c r="E170" s="20"/>
      <c r="F170" s="106"/>
      <c r="G170" s="104">
        <v>42614</v>
      </c>
      <c r="H170" s="18"/>
      <c r="I170" s="20">
        <v>31</v>
      </c>
      <c r="J170" s="20">
        <f t="shared" si="20"/>
        <v>0</v>
      </c>
      <c r="K170" s="20">
        <f>SUM(J159:J170)</f>
        <v>3037.2999999999997</v>
      </c>
      <c r="L170" s="18"/>
      <c r="M170" s="21">
        <f t="shared" si="17"/>
        <v>2410</v>
      </c>
      <c r="N170" s="20" t="e">
        <f>L170/J170</f>
        <v>#DIV/0!</v>
      </c>
      <c r="O170" s="19" t="e">
        <f t="shared" si="21"/>
        <v>#DIV/0!</v>
      </c>
      <c r="P170" s="20">
        <f>M170/K170</f>
        <v>0.79346788265894053</v>
      </c>
      <c r="Q170" s="22">
        <f t="shared" si="19"/>
        <v>20.523539897618527</v>
      </c>
    </row>
    <row r="171" spans="2:17">
      <c r="B171" s="17">
        <v>42278</v>
      </c>
      <c r="C171" s="105"/>
      <c r="D171" s="20"/>
      <c r="E171" s="20"/>
      <c r="F171" s="106"/>
      <c r="G171" s="104">
        <v>42644</v>
      </c>
      <c r="H171" s="18"/>
      <c r="I171" s="20">
        <v>31</v>
      </c>
      <c r="J171" s="20">
        <f t="shared" si="20"/>
        <v>0</v>
      </c>
      <c r="K171" s="20">
        <f>SUM(J160:J171)</f>
        <v>2649.7999999999997</v>
      </c>
      <c r="L171" s="18"/>
      <c r="M171" s="21">
        <f t="shared" si="17"/>
        <v>2140</v>
      </c>
      <c r="N171" s="20" t="e">
        <f>L171/J171</f>
        <v>#DIV/0!</v>
      </c>
      <c r="O171" s="19" t="e">
        <f t="shared" si="21"/>
        <v>#DIV/0!</v>
      </c>
      <c r="P171" s="20">
        <f>M171/K171</f>
        <v>0.80760812136765048</v>
      </c>
      <c r="Q171" s="22">
        <f t="shared" si="19"/>
        <v>22.671366749110121</v>
      </c>
    </row>
    <row r="172" spans="2:17">
      <c r="B172" s="17">
        <v>42309</v>
      </c>
      <c r="C172" s="105"/>
      <c r="D172" s="20"/>
      <c r="E172" s="20"/>
      <c r="F172" s="106"/>
      <c r="G172" s="104">
        <v>42675</v>
      </c>
      <c r="H172" s="18"/>
      <c r="I172" s="20">
        <v>30</v>
      </c>
      <c r="J172" s="20">
        <f t="shared" si="20"/>
        <v>0</v>
      </c>
      <c r="K172" s="20">
        <f>SUM(J161:J172)</f>
        <v>2421.8000000000002</v>
      </c>
      <c r="L172" s="18"/>
      <c r="M172" s="21">
        <f t="shared" si="17"/>
        <v>1934</v>
      </c>
      <c r="N172" s="20" t="e">
        <f>L172/J172</f>
        <v>#DIV/0!</v>
      </c>
      <c r="O172" s="19" t="e">
        <f t="shared" si="21"/>
        <v>#DIV/0!</v>
      </c>
      <c r="P172" s="20">
        <f>M172/K172</f>
        <v>0.79857956891568249</v>
      </c>
      <c r="Q172" s="22">
        <f t="shared" si="19"/>
        <v>21.299977779948499</v>
      </c>
    </row>
    <row r="173" spans="2:17">
      <c r="B173" s="17">
        <v>42339</v>
      </c>
      <c r="C173" s="105">
        <v>3313</v>
      </c>
      <c r="D173" s="20">
        <f>K161</f>
        <v>4863.8</v>
      </c>
      <c r="E173" s="20">
        <f>C173/D173</f>
        <v>0.68115465274065545</v>
      </c>
      <c r="F173" s="107">
        <f>(E173/$E$29-1)*100</f>
        <v>-28.542007019588723</v>
      </c>
      <c r="G173" s="104">
        <v>42705</v>
      </c>
      <c r="H173" s="18"/>
      <c r="I173" s="20">
        <v>31</v>
      </c>
      <c r="J173" s="20">
        <f t="shared" si="20"/>
        <v>0</v>
      </c>
      <c r="K173" s="20">
        <f>SUM(J162:J173)</f>
        <v>2164.5</v>
      </c>
      <c r="L173" s="18"/>
      <c r="M173" s="21">
        <f t="shared" si="17"/>
        <v>1670</v>
      </c>
      <c r="N173" s="20" t="e">
        <f>L173/J173</f>
        <v>#DIV/0!</v>
      </c>
      <c r="O173" s="19" t="e">
        <f t="shared" si="21"/>
        <v>#DIV/0!</v>
      </c>
      <c r="P173" s="20">
        <f>M173/K173</f>
        <v>0.7715407715407715</v>
      </c>
      <c r="Q173" s="22">
        <f t="shared" si="19"/>
        <v>17.192928653677232</v>
      </c>
    </row>
    <row r="174" spans="2:17">
      <c r="B174" s="17">
        <v>42370</v>
      </c>
      <c r="C174" s="105"/>
      <c r="D174" s="20"/>
      <c r="E174" s="20"/>
      <c r="F174" s="106"/>
      <c r="G174" s="104">
        <v>42736</v>
      </c>
      <c r="H174" s="18"/>
      <c r="I174" s="20">
        <v>31</v>
      </c>
      <c r="J174" s="20">
        <f t="shared" si="20"/>
        <v>0</v>
      </c>
      <c r="K174" s="20">
        <f>SUM(J163:J174)</f>
        <v>1863.8000000000002</v>
      </c>
      <c r="L174" s="18"/>
      <c r="M174" s="21">
        <f t="shared" si="17"/>
        <v>1349</v>
      </c>
      <c r="N174" s="20" t="e">
        <f>L174/J174</f>
        <v>#DIV/0!</v>
      </c>
      <c r="O174" s="19" t="e">
        <f t="shared" si="21"/>
        <v>#DIV/0!</v>
      </c>
      <c r="P174" s="20">
        <f>M174/K174</f>
        <v>0.7237901062345744</v>
      </c>
      <c r="Q174" s="22">
        <f t="shared" si="19"/>
        <v>9.9398572427919163</v>
      </c>
    </row>
    <row r="175" spans="2:17">
      <c r="B175" s="17">
        <v>42401</v>
      </c>
      <c r="C175" s="105"/>
      <c r="D175" s="20"/>
      <c r="E175" s="20"/>
      <c r="F175" s="106"/>
      <c r="G175" s="104">
        <v>42767</v>
      </c>
      <c r="H175" s="18"/>
      <c r="I175" s="20">
        <v>28</v>
      </c>
      <c r="J175" s="20">
        <f t="shared" si="20"/>
        <v>0</v>
      </c>
      <c r="K175" s="20">
        <f>SUM(J164:J175)</f>
        <v>1518.6999999999998</v>
      </c>
      <c r="L175" s="18"/>
      <c r="M175" s="21">
        <f t="shared" si="17"/>
        <v>1042</v>
      </c>
      <c r="N175" s="20" t="e">
        <f>L175/J175</f>
        <v>#DIV/0!</v>
      </c>
      <c r="O175" s="19" t="e">
        <f t="shared" si="21"/>
        <v>#DIV/0!</v>
      </c>
      <c r="P175" s="20">
        <f>M175/K175</f>
        <v>0.68611312306577998</v>
      </c>
      <c r="Q175" s="22">
        <f t="shared" si="19"/>
        <v>4.2169244267223238</v>
      </c>
    </row>
    <row r="176" spans="2:17">
      <c r="B176" s="38">
        <v>42430</v>
      </c>
      <c r="C176" s="119"/>
      <c r="D176" s="41"/>
      <c r="E176" s="41"/>
      <c r="F176" s="120"/>
      <c r="G176" s="121">
        <v>42795</v>
      </c>
      <c r="H176" s="39"/>
      <c r="I176" s="41">
        <v>31</v>
      </c>
      <c r="J176" s="41">
        <f t="shared" si="20"/>
        <v>0</v>
      </c>
      <c r="K176" s="41">
        <f>SUM(J165:J176)</f>
        <v>1081.5999999999999</v>
      </c>
      <c r="L176" s="39"/>
      <c r="M176" s="50">
        <f t="shared" si="17"/>
        <v>715</v>
      </c>
      <c r="N176" s="41" t="e">
        <f>L176/J176</f>
        <v>#DIV/0!</v>
      </c>
      <c r="O176" s="40" t="e">
        <f t="shared" si="21"/>
        <v>#DIV/0!</v>
      </c>
      <c r="P176" s="41">
        <f>M176/K176</f>
        <v>0.6610576923076924</v>
      </c>
      <c r="Q176" s="42">
        <f t="shared" si="19"/>
        <v>0.411138112467202</v>
      </c>
    </row>
    <row r="177" spans="2:17">
      <c r="B177" s="28">
        <v>42461</v>
      </c>
      <c r="G177" s="88">
        <v>42826</v>
      </c>
      <c r="H177" s="29"/>
      <c r="I177" s="31"/>
      <c r="J177" s="31"/>
      <c r="K177" s="31"/>
      <c r="L177" s="29"/>
      <c r="M177" s="49"/>
      <c r="N177" s="31"/>
      <c r="O177" s="30"/>
      <c r="P177" s="31"/>
      <c r="Q177" s="32"/>
    </row>
    <row r="178" spans="2:17">
      <c r="B178" s="17">
        <v>42491</v>
      </c>
      <c r="G178" s="88">
        <v>42856</v>
      </c>
      <c r="H178" s="18"/>
      <c r="I178" s="20"/>
      <c r="J178" s="20"/>
      <c r="K178" s="20"/>
      <c r="L178" s="18"/>
      <c r="M178" s="21"/>
      <c r="N178" s="20"/>
      <c r="O178" s="19"/>
      <c r="P178" s="20"/>
      <c r="Q178" s="22"/>
    </row>
    <row r="179" spans="2:17">
      <c r="B179" s="17">
        <v>42522</v>
      </c>
      <c r="G179" s="88">
        <v>42887</v>
      </c>
      <c r="H179" s="18"/>
      <c r="I179" s="20"/>
      <c r="J179" s="20"/>
      <c r="K179" s="20"/>
      <c r="L179" s="18"/>
      <c r="M179" s="21"/>
      <c r="N179" s="20"/>
      <c r="O179" s="19"/>
      <c r="P179" s="20"/>
      <c r="Q179" s="22"/>
    </row>
    <row r="180" spans="2:17">
      <c r="B180" s="17">
        <v>42552</v>
      </c>
      <c r="G180" s="88">
        <v>42917</v>
      </c>
      <c r="H180" s="18"/>
      <c r="I180" s="20"/>
      <c r="J180" s="20"/>
      <c r="K180" s="20"/>
      <c r="L180" s="18"/>
      <c r="M180" s="21"/>
      <c r="N180" s="20"/>
      <c r="O180" s="19"/>
      <c r="P180" s="20"/>
      <c r="Q180" s="22"/>
    </row>
    <row r="181" spans="2:17">
      <c r="B181" s="17">
        <v>42583</v>
      </c>
      <c r="G181" s="88">
        <v>42948</v>
      </c>
      <c r="H181" s="18"/>
      <c r="I181" s="20"/>
      <c r="J181" s="20"/>
      <c r="K181" s="20"/>
      <c r="L181" s="18"/>
      <c r="M181" s="21"/>
      <c r="N181" s="20"/>
      <c r="O181" s="19"/>
      <c r="P181" s="20"/>
      <c r="Q181" s="22"/>
    </row>
    <row r="182" spans="2:17">
      <c r="B182" s="17">
        <v>42614</v>
      </c>
      <c r="G182" s="88">
        <v>42979</v>
      </c>
      <c r="H182" s="18"/>
      <c r="I182" s="20"/>
      <c r="J182" s="20"/>
      <c r="K182" s="20"/>
      <c r="L182" s="18"/>
      <c r="M182" s="21"/>
      <c r="N182" s="20"/>
      <c r="O182" s="19"/>
      <c r="P182" s="20"/>
      <c r="Q182" s="22"/>
    </row>
    <row r="183" spans="2:17">
      <c r="B183" s="17">
        <v>42644</v>
      </c>
      <c r="G183" s="88">
        <v>43009</v>
      </c>
      <c r="H183" s="18"/>
      <c r="I183" s="20"/>
      <c r="J183" s="20"/>
      <c r="K183" s="20"/>
      <c r="L183" s="18"/>
      <c r="M183" s="21"/>
      <c r="N183" s="20"/>
      <c r="O183" s="19"/>
      <c r="P183" s="20"/>
      <c r="Q183" s="22"/>
    </row>
    <row r="184" spans="2:17">
      <c r="B184" s="17">
        <v>42675</v>
      </c>
      <c r="G184" s="88">
        <v>43040</v>
      </c>
      <c r="H184" s="18"/>
      <c r="I184" s="20"/>
      <c r="J184" s="20"/>
      <c r="K184" s="20"/>
      <c r="L184" s="18"/>
      <c r="M184" s="21"/>
      <c r="N184" s="20"/>
      <c r="O184" s="19"/>
      <c r="P184" s="20"/>
      <c r="Q184" s="22"/>
    </row>
    <row r="185" spans="2:17">
      <c r="B185" s="17">
        <v>42705</v>
      </c>
      <c r="G185" s="88">
        <v>43070</v>
      </c>
      <c r="H185" s="18"/>
      <c r="I185" s="20"/>
      <c r="J185" s="20"/>
      <c r="K185" s="20"/>
      <c r="L185" s="18"/>
      <c r="M185" s="21"/>
      <c r="N185" s="20"/>
      <c r="O185" s="19"/>
      <c r="P185" s="20"/>
      <c r="Q185" s="22"/>
    </row>
    <row r="186" spans="2:17">
      <c r="B186" s="17">
        <v>42736</v>
      </c>
      <c r="G186" s="88">
        <v>43101</v>
      </c>
      <c r="H186" s="18"/>
      <c r="I186" s="20"/>
      <c r="J186" s="20"/>
      <c r="K186" s="20"/>
      <c r="L186" s="18"/>
      <c r="M186" s="21"/>
      <c r="N186" s="20"/>
      <c r="O186" s="19"/>
      <c r="P186" s="20"/>
      <c r="Q186" s="22"/>
    </row>
    <row r="187" spans="2:17">
      <c r="B187" s="17">
        <v>42767</v>
      </c>
      <c r="G187" s="88">
        <v>43132</v>
      </c>
      <c r="H187" s="18"/>
      <c r="I187" s="20"/>
      <c r="J187" s="20"/>
      <c r="K187" s="20"/>
      <c r="L187" s="18"/>
      <c r="M187" s="21"/>
      <c r="N187" s="20"/>
      <c r="O187" s="19"/>
      <c r="P187" s="20"/>
      <c r="Q187" s="22"/>
    </row>
    <row r="188" spans="2:17">
      <c r="B188" s="43">
        <v>42795</v>
      </c>
      <c r="G188" s="88">
        <v>43160</v>
      </c>
      <c r="H188" s="39"/>
      <c r="I188" s="41"/>
      <c r="J188" s="41"/>
      <c r="K188" s="41"/>
      <c r="L188" s="44"/>
      <c r="M188" s="51"/>
      <c r="N188" s="41"/>
      <c r="O188" s="40"/>
      <c r="P188" s="41"/>
      <c r="Q188" s="42"/>
    </row>
    <row r="189" spans="2:17">
      <c r="B189" s="33">
        <v>42826</v>
      </c>
      <c r="G189" s="88">
        <v>43191</v>
      </c>
      <c r="H189" s="29"/>
      <c r="I189" s="31"/>
      <c r="J189" s="31"/>
      <c r="K189" s="31"/>
      <c r="L189" s="34"/>
      <c r="M189" s="37"/>
      <c r="N189" s="31"/>
      <c r="O189" s="30"/>
      <c r="P189" s="31"/>
      <c r="Q189" s="32"/>
    </row>
    <row r="190" spans="2:17">
      <c r="B190" s="17">
        <v>42856</v>
      </c>
      <c r="G190" s="88">
        <v>43221</v>
      </c>
      <c r="H190" s="18"/>
      <c r="I190" s="20"/>
      <c r="J190" s="20"/>
      <c r="K190" s="20"/>
      <c r="L190" s="18"/>
      <c r="M190" s="21"/>
      <c r="N190" s="20"/>
      <c r="O190" s="19"/>
      <c r="P190" s="20"/>
      <c r="Q190" s="22"/>
    </row>
    <row r="191" spans="2:17">
      <c r="B191" s="17">
        <v>42887</v>
      </c>
      <c r="G191" s="88">
        <v>43252</v>
      </c>
      <c r="H191" s="18"/>
      <c r="I191" s="20"/>
      <c r="J191" s="20"/>
      <c r="K191" s="20"/>
      <c r="L191" s="18"/>
      <c r="M191" s="21"/>
      <c r="N191" s="20"/>
      <c r="O191" s="19"/>
      <c r="P191" s="20"/>
      <c r="Q191" s="22"/>
    </row>
    <row r="192" spans="2:17">
      <c r="B192" s="17">
        <v>42917</v>
      </c>
      <c r="G192" s="88">
        <v>43282</v>
      </c>
      <c r="H192" s="18"/>
      <c r="I192" s="20"/>
      <c r="J192" s="20"/>
      <c r="K192" s="20"/>
      <c r="L192" s="18"/>
      <c r="M192" s="21"/>
      <c r="N192" s="20"/>
      <c r="O192" s="19"/>
      <c r="P192" s="20"/>
      <c r="Q192" s="22"/>
    </row>
    <row r="193" spans="2:17">
      <c r="B193" s="17">
        <v>42948</v>
      </c>
      <c r="G193" s="88">
        <v>43313</v>
      </c>
      <c r="H193" s="18"/>
      <c r="I193" s="20"/>
      <c r="J193" s="20"/>
      <c r="K193" s="20"/>
      <c r="L193" s="18"/>
      <c r="M193" s="21"/>
      <c r="N193" s="20"/>
      <c r="O193" s="19"/>
      <c r="P193" s="20"/>
      <c r="Q193" s="22"/>
    </row>
    <row r="194" spans="2:17">
      <c r="B194" s="17">
        <v>42979</v>
      </c>
      <c r="G194" s="88">
        <v>43344</v>
      </c>
      <c r="H194" s="18"/>
      <c r="I194" s="20"/>
      <c r="J194" s="20"/>
      <c r="K194" s="20"/>
      <c r="L194" s="18"/>
      <c r="M194" s="21"/>
      <c r="N194" s="20"/>
      <c r="O194" s="19"/>
      <c r="P194" s="20"/>
      <c r="Q194" s="22"/>
    </row>
    <row r="195" spans="2:17">
      <c r="B195" s="17">
        <v>43009</v>
      </c>
      <c r="G195" s="88">
        <v>43374</v>
      </c>
      <c r="H195" s="18"/>
      <c r="I195" s="20"/>
      <c r="J195" s="20"/>
      <c r="K195" s="20"/>
      <c r="L195" s="18"/>
      <c r="M195" s="21"/>
      <c r="N195" s="20"/>
      <c r="O195" s="19"/>
      <c r="P195" s="20"/>
      <c r="Q195" s="22"/>
    </row>
    <row r="196" spans="2:17">
      <c r="B196" s="17">
        <v>43040</v>
      </c>
      <c r="G196" s="88">
        <v>43405</v>
      </c>
      <c r="H196" s="18"/>
      <c r="I196" s="20"/>
      <c r="J196" s="20"/>
      <c r="K196" s="20"/>
      <c r="L196" s="18"/>
      <c r="M196" s="21"/>
      <c r="N196" s="20"/>
      <c r="O196" s="19"/>
      <c r="P196" s="20"/>
      <c r="Q196" s="22"/>
    </row>
    <row r="197" spans="2:17">
      <c r="B197" s="17">
        <v>43070</v>
      </c>
      <c r="G197" s="88">
        <v>43435</v>
      </c>
      <c r="H197" s="18"/>
      <c r="I197" s="20"/>
      <c r="J197" s="20"/>
      <c r="K197" s="20"/>
      <c r="L197" s="18"/>
      <c r="M197" s="21"/>
      <c r="N197" s="20"/>
      <c r="O197" s="19"/>
      <c r="P197" s="20"/>
      <c r="Q197" s="22"/>
    </row>
    <row r="198" spans="2:17">
      <c r="B198" s="17">
        <v>43101</v>
      </c>
      <c r="G198" s="88">
        <v>43466</v>
      </c>
      <c r="H198" s="18"/>
      <c r="I198" s="20"/>
      <c r="J198" s="20"/>
      <c r="K198" s="20"/>
      <c r="L198" s="18"/>
      <c r="M198" s="21"/>
      <c r="N198" s="20"/>
      <c r="O198" s="19"/>
      <c r="P198" s="20"/>
      <c r="Q198" s="22"/>
    </row>
    <row r="199" spans="2:17">
      <c r="B199" s="17">
        <v>43132</v>
      </c>
      <c r="G199" s="88">
        <v>43497</v>
      </c>
      <c r="H199" s="18"/>
      <c r="I199" s="20"/>
      <c r="J199" s="20"/>
      <c r="K199" s="20"/>
      <c r="L199" s="18"/>
      <c r="M199" s="21"/>
      <c r="N199" s="20"/>
      <c r="O199" s="19"/>
      <c r="P199" s="20"/>
      <c r="Q199" s="22"/>
    </row>
    <row r="200" spans="2:17">
      <c r="B200" s="38">
        <v>43160</v>
      </c>
      <c r="G200" s="88">
        <v>43525</v>
      </c>
      <c r="H200" s="18"/>
      <c r="I200" s="20"/>
      <c r="J200" s="20"/>
      <c r="K200" s="20"/>
      <c r="L200" s="39"/>
      <c r="M200" s="50"/>
      <c r="N200" s="20"/>
      <c r="O200" s="19"/>
      <c r="P200" s="20"/>
      <c r="Q200" s="22"/>
    </row>
    <row r="201" spans="2:17">
      <c r="B201" s="28">
        <v>43191</v>
      </c>
      <c r="G201" s="88">
        <v>43556</v>
      </c>
      <c r="H201" s="34"/>
      <c r="I201" s="36"/>
      <c r="J201" s="36"/>
      <c r="K201" s="36"/>
      <c r="L201" s="29"/>
      <c r="M201" s="49"/>
      <c r="N201" s="36"/>
      <c r="O201" s="35"/>
      <c r="P201" s="36"/>
      <c r="Q201" s="48"/>
    </row>
    <row r="202" spans="2:17">
      <c r="B202" s="17">
        <v>43221</v>
      </c>
      <c r="G202" s="88">
        <v>43586</v>
      </c>
      <c r="H202" s="18"/>
      <c r="I202" s="20"/>
      <c r="J202" s="20"/>
      <c r="K202" s="20"/>
      <c r="L202" s="18"/>
      <c r="M202" s="21"/>
      <c r="N202" s="20"/>
      <c r="O202" s="19"/>
      <c r="P202" s="20"/>
      <c r="Q202" s="22"/>
    </row>
    <row r="203" spans="2:17">
      <c r="B203" s="17">
        <v>43252</v>
      </c>
      <c r="G203" s="88">
        <v>43617</v>
      </c>
      <c r="H203" s="18"/>
      <c r="I203" s="20"/>
      <c r="J203" s="20"/>
      <c r="K203" s="20"/>
      <c r="L203" s="18"/>
      <c r="M203" s="21"/>
      <c r="N203" s="20"/>
      <c r="O203" s="19"/>
      <c r="P203" s="20"/>
      <c r="Q203" s="22"/>
    </row>
    <row r="204" spans="2:17">
      <c r="B204" s="17">
        <v>43282</v>
      </c>
      <c r="G204" s="88">
        <v>43647</v>
      </c>
      <c r="H204" s="18"/>
      <c r="I204" s="20"/>
      <c r="J204" s="20"/>
      <c r="K204" s="20"/>
      <c r="L204" s="18"/>
      <c r="M204" s="21"/>
      <c r="N204" s="20"/>
      <c r="O204" s="19"/>
      <c r="P204" s="20"/>
      <c r="Q204" s="22"/>
    </row>
    <row r="205" spans="2:17">
      <c r="B205" s="17">
        <v>43313</v>
      </c>
      <c r="G205" s="88">
        <v>43678</v>
      </c>
      <c r="H205" s="18"/>
      <c r="I205" s="20"/>
      <c r="J205" s="20"/>
      <c r="K205" s="20"/>
      <c r="L205" s="18"/>
      <c r="M205" s="21"/>
      <c r="N205" s="20"/>
      <c r="O205" s="19"/>
      <c r="P205" s="20"/>
      <c r="Q205" s="22"/>
    </row>
    <row r="206" spans="2:17">
      <c r="B206" s="17">
        <v>43344</v>
      </c>
      <c r="G206" s="88">
        <v>43709</v>
      </c>
      <c r="H206" s="18"/>
      <c r="I206" s="20"/>
      <c r="J206" s="20"/>
      <c r="K206" s="20"/>
      <c r="L206" s="18"/>
      <c r="M206" s="21"/>
      <c r="N206" s="20"/>
      <c r="O206" s="19"/>
      <c r="P206" s="20"/>
      <c r="Q206" s="22"/>
    </row>
    <row r="207" spans="2:17">
      <c r="B207" s="17">
        <v>43374</v>
      </c>
      <c r="G207" s="88">
        <v>43739</v>
      </c>
      <c r="H207" s="18"/>
      <c r="I207" s="20"/>
      <c r="J207" s="20"/>
      <c r="K207" s="20"/>
      <c r="L207" s="18"/>
      <c r="M207" s="21"/>
      <c r="N207" s="20"/>
      <c r="O207" s="19"/>
      <c r="P207" s="20"/>
      <c r="Q207" s="22"/>
    </row>
    <row r="208" spans="2:17">
      <c r="B208" s="17">
        <v>43405</v>
      </c>
      <c r="G208" s="88">
        <v>43770</v>
      </c>
      <c r="H208" s="18"/>
      <c r="I208" s="20"/>
      <c r="J208" s="20"/>
      <c r="K208" s="20"/>
      <c r="L208" s="18"/>
      <c r="M208" s="21"/>
      <c r="N208" s="20"/>
      <c r="O208" s="19"/>
      <c r="P208" s="20"/>
      <c r="Q208" s="22"/>
    </row>
    <row r="209" spans="2:17">
      <c r="B209" s="17">
        <v>43435</v>
      </c>
      <c r="G209" s="88">
        <v>43800</v>
      </c>
      <c r="H209" s="18"/>
      <c r="I209" s="20"/>
      <c r="J209" s="20"/>
      <c r="K209" s="20"/>
      <c r="L209" s="18"/>
      <c r="M209" s="21"/>
      <c r="N209" s="20"/>
      <c r="O209" s="19"/>
      <c r="P209" s="20"/>
      <c r="Q209" s="22"/>
    </row>
    <row r="210" spans="2:17">
      <c r="B210" s="17">
        <v>43466</v>
      </c>
      <c r="G210" s="88">
        <v>43831</v>
      </c>
      <c r="H210" s="18"/>
      <c r="I210" s="20"/>
      <c r="J210" s="20"/>
      <c r="K210" s="20"/>
      <c r="L210" s="18"/>
      <c r="M210" s="21"/>
      <c r="N210" s="20"/>
      <c r="O210" s="19"/>
      <c r="P210" s="20"/>
      <c r="Q210" s="22"/>
    </row>
    <row r="211" spans="2:17">
      <c r="B211" s="17">
        <v>43497</v>
      </c>
      <c r="G211" s="88">
        <v>43862</v>
      </c>
      <c r="H211" s="18"/>
      <c r="I211" s="20"/>
      <c r="J211" s="20"/>
      <c r="K211" s="20"/>
      <c r="L211" s="18"/>
      <c r="M211" s="21"/>
      <c r="N211" s="20"/>
      <c r="O211" s="19"/>
      <c r="P211" s="20"/>
      <c r="Q211" s="22"/>
    </row>
    <row r="212" spans="2:17">
      <c r="B212" s="43">
        <v>43525</v>
      </c>
      <c r="G212" s="88">
        <v>43891</v>
      </c>
      <c r="H212" s="39"/>
      <c r="I212" s="41"/>
      <c r="J212" s="41"/>
      <c r="K212" s="41"/>
      <c r="L212" s="44"/>
      <c r="M212" s="51"/>
      <c r="N212" s="41"/>
      <c r="O212" s="40"/>
      <c r="P212" s="41"/>
      <c r="Q212" s="42"/>
    </row>
    <row r="213" spans="2:17">
      <c r="B213" s="33">
        <v>43556</v>
      </c>
      <c r="G213" s="88">
        <v>43922</v>
      </c>
      <c r="H213" s="18"/>
      <c r="I213" s="20"/>
      <c r="J213" s="20"/>
      <c r="K213" s="20"/>
      <c r="L213" s="34"/>
      <c r="M213" s="37"/>
      <c r="N213" s="20"/>
      <c r="O213" s="19"/>
      <c r="P213" s="20"/>
      <c r="Q213" s="22"/>
    </row>
    <row r="214" spans="2:17">
      <c r="B214" s="17">
        <v>43586</v>
      </c>
      <c r="G214" s="88">
        <v>43952</v>
      </c>
      <c r="H214" s="18"/>
      <c r="I214" s="20"/>
      <c r="J214" s="20"/>
      <c r="K214" s="20"/>
      <c r="L214" s="18"/>
      <c r="M214" s="21"/>
      <c r="N214" s="20"/>
      <c r="O214" s="19"/>
      <c r="P214" s="20"/>
      <c r="Q214" s="22"/>
    </row>
    <row r="215" spans="2:17">
      <c r="B215" s="17">
        <v>43617</v>
      </c>
      <c r="G215" s="88">
        <v>43983</v>
      </c>
      <c r="H215" s="18"/>
      <c r="I215" s="20"/>
      <c r="J215" s="20"/>
      <c r="K215" s="20"/>
      <c r="L215" s="18"/>
      <c r="M215" s="21"/>
      <c r="N215" s="20"/>
      <c r="O215" s="19"/>
      <c r="P215" s="20"/>
      <c r="Q215" s="22"/>
    </row>
    <row r="216" spans="2:17">
      <c r="B216" s="17">
        <v>43647</v>
      </c>
      <c r="G216" s="88">
        <v>44013</v>
      </c>
      <c r="H216" s="18"/>
      <c r="I216" s="20"/>
      <c r="J216" s="20"/>
      <c r="K216" s="20"/>
      <c r="L216" s="18"/>
      <c r="M216" s="21"/>
      <c r="N216" s="20"/>
      <c r="O216" s="19"/>
      <c r="P216" s="20"/>
      <c r="Q216" s="22"/>
    </row>
    <row r="217" spans="2:17">
      <c r="B217" s="17">
        <v>43678</v>
      </c>
      <c r="G217" s="88">
        <v>44044</v>
      </c>
      <c r="H217" s="18"/>
      <c r="I217" s="20"/>
      <c r="J217" s="20"/>
      <c r="K217" s="20"/>
      <c r="L217" s="18"/>
      <c r="M217" s="21"/>
      <c r="N217" s="20"/>
      <c r="O217" s="19"/>
      <c r="P217" s="20"/>
      <c r="Q217" s="22"/>
    </row>
    <row r="218" spans="2:17">
      <c r="B218" s="17">
        <v>43709</v>
      </c>
      <c r="G218" s="88">
        <v>44075</v>
      </c>
      <c r="H218" s="18"/>
      <c r="I218" s="20"/>
      <c r="J218" s="20"/>
      <c r="K218" s="20"/>
      <c r="L218" s="18"/>
      <c r="M218" s="21"/>
      <c r="N218" s="20"/>
      <c r="O218" s="19"/>
      <c r="P218" s="20"/>
      <c r="Q218" s="22"/>
    </row>
    <row r="219" spans="2:17">
      <c r="B219" s="17">
        <v>43739</v>
      </c>
      <c r="G219" s="88">
        <v>44105</v>
      </c>
      <c r="H219" s="18"/>
      <c r="I219" s="20"/>
      <c r="J219" s="20"/>
      <c r="K219" s="20"/>
      <c r="L219" s="18"/>
      <c r="M219" s="21"/>
      <c r="N219" s="20"/>
      <c r="O219" s="19"/>
      <c r="P219" s="20"/>
      <c r="Q219" s="22"/>
    </row>
    <row r="220" spans="2:17">
      <c r="B220" s="17">
        <v>43770</v>
      </c>
      <c r="G220" s="88">
        <v>44136</v>
      </c>
      <c r="H220" s="18"/>
      <c r="I220" s="20"/>
      <c r="J220" s="20"/>
      <c r="K220" s="20"/>
      <c r="L220" s="18"/>
      <c r="M220" s="21"/>
      <c r="N220" s="20"/>
      <c r="O220" s="19"/>
      <c r="P220" s="20"/>
      <c r="Q220" s="22"/>
    </row>
    <row r="221" spans="2:17">
      <c r="B221" s="17">
        <v>43800</v>
      </c>
      <c r="G221" s="88">
        <v>44166</v>
      </c>
      <c r="H221" s="18"/>
      <c r="I221" s="20"/>
      <c r="J221" s="20"/>
      <c r="K221" s="20"/>
      <c r="L221" s="18"/>
      <c r="M221" s="21"/>
      <c r="N221" s="20"/>
      <c r="O221" s="19"/>
      <c r="P221" s="20"/>
      <c r="Q221" s="22"/>
    </row>
    <row r="222" spans="2:17">
      <c r="B222" s="17">
        <v>43831</v>
      </c>
      <c r="G222" s="88">
        <v>44197</v>
      </c>
      <c r="H222" s="18"/>
      <c r="I222" s="20"/>
      <c r="J222" s="20"/>
      <c r="K222" s="20"/>
      <c r="L222" s="18"/>
      <c r="M222" s="21"/>
      <c r="N222" s="20"/>
      <c r="O222" s="19"/>
      <c r="P222" s="20"/>
      <c r="Q222" s="22"/>
    </row>
    <row r="223" spans="2:17">
      <c r="B223" s="17">
        <v>43862</v>
      </c>
      <c r="G223" s="88">
        <v>44228</v>
      </c>
      <c r="H223" s="18"/>
      <c r="I223" s="20"/>
      <c r="J223" s="20"/>
      <c r="K223" s="20"/>
      <c r="L223" s="18"/>
      <c r="M223" s="21"/>
      <c r="N223" s="20"/>
      <c r="O223" s="19"/>
      <c r="P223" s="20"/>
      <c r="Q223" s="22"/>
    </row>
    <row r="224" spans="2:17">
      <c r="B224" s="38">
        <v>43891</v>
      </c>
      <c r="G224" s="88">
        <v>44256</v>
      </c>
      <c r="H224" s="18"/>
      <c r="I224" s="20"/>
      <c r="J224" s="20"/>
      <c r="K224" s="20"/>
      <c r="L224" s="39"/>
      <c r="M224" s="50"/>
      <c r="N224" s="20"/>
      <c r="O224" s="19"/>
      <c r="P224" s="20"/>
      <c r="Q224" s="22"/>
    </row>
    <row r="225" spans="2:17">
      <c r="B225" s="28">
        <v>43922</v>
      </c>
      <c r="G225" s="88">
        <v>44287</v>
      </c>
      <c r="H225" s="34"/>
      <c r="I225" s="36"/>
      <c r="J225" s="36"/>
      <c r="K225" s="36"/>
      <c r="L225" s="29"/>
      <c r="M225" s="49"/>
      <c r="N225" s="36"/>
      <c r="O225" s="35"/>
      <c r="P225" s="36"/>
      <c r="Q225" s="48"/>
    </row>
    <row r="226" spans="2:17">
      <c r="B226" s="17">
        <v>43952</v>
      </c>
      <c r="G226" s="88">
        <v>44317</v>
      </c>
      <c r="H226" s="18"/>
      <c r="I226" s="20"/>
      <c r="J226" s="20"/>
      <c r="K226" s="20"/>
      <c r="L226" s="18"/>
      <c r="M226" s="21"/>
      <c r="N226" s="20"/>
      <c r="O226" s="19"/>
      <c r="P226" s="20"/>
      <c r="Q226" s="22"/>
    </row>
    <row r="227" spans="2:17">
      <c r="B227" s="17">
        <v>43983</v>
      </c>
      <c r="G227" s="88">
        <v>44348</v>
      </c>
      <c r="H227" s="18"/>
      <c r="I227" s="20"/>
      <c r="J227" s="20"/>
      <c r="K227" s="20"/>
      <c r="L227" s="18"/>
      <c r="M227" s="21"/>
      <c r="N227" s="20"/>
      <c r="O227" s="19"/>
      <c r="P227" s="20"/>
      <c r="Q227" s="22"/>
    </row>
    <row r="228" spans="2:17">
      <c r="B228" s="17">
        <v>44013</v>
      </c>
      <c r="G228" s="88">
        <v>44378</v>
      </c>
      <c r="H228" s="18"/>
      <c r="I228" s="20"/>
      <c r="J228" s="20"/>
      <c r="K228" s="20"/>
      <c r="L228" s="18"/>
      <c r="M228" s="21"/>
      <c r="N228" s="20"/>
      <c r="O228" s="19"/>
      <c r="P228" s="20"/>
      <c r="Q228" s="22"/>
    </row>
    <row r="229" spans="2:17">
      <c r="B229" s="17">
        <v>44044</v>
      </c>
      <c r="G229" s="88">
        <v>44409</v>
      </c>
      <c r="H229" s="18"/>
      <c r="I229" s="20"/>
      <c r="J229" s="20"/>
      <c r="K229" s="20"/>
      <c r="L229" s="18"/>
      <c r="M229" s="21"/>
      <c r="N229" s="20"/>
      <c r="O229" s="19"/>
      <c r="P229" s="20"/>
      <c r="Q229" s="22"/>
    </row>
    <row r="230" spans="2:17">
      <c r="B230" s="17">
        <v>44075</v>
      </c>
      <c r="G230" s="88">
        <v>44440</v>
      </c>
      <c r="H230" s="18"/>
      <c r="I230" s="20"/>
      <c r="J230" s="20"/>
      <c r="K230" s="20"/>
      <c r="L230" s="18"/>
      <c r="M230" s="21"/>
      <c r="N230" s="20"/>
      <c r="O230" s="19"/>
      <c r="P230" s="20"/>
      <c r="Q230" s="22"/>
    </row>
    <row r="231" spans="2:17">
      <c r="B231" s="17">
        <v>44105</v>
      </c>
      <c r="G231" s="88">
        <v>44470</v>
      </c>
      <c r="H231" s="18"/>
      <c r="I231" s="20"/>
      <c r="J231" s="20"/>
      <c r="K231" s="20"/>
      <c r="L231" s="18"/>
      <c r="M231" s="21"/>
      <c r="N231" s="20"/>
      <c r="O231" s="19"/>
      <c r="P231" s="20"/>
      <c r="Q231" s="22"/>
    </row>
    <row r="232" spans="2:17">
      <c r="B232" s="17">
        <v>44136</v>
      </c>
      <c r="G232" s="88">
        <v>44501</v>
      </c>
      <c r="H232" s="18"/>
      <c r="I232" s="20"/>
      <c r="J232" s="20"/>
      <c r="K232" s="20"/>
      <c r="L232" s="18"/>
      <c r="M232" s="21"/>
      <c r="N232" s="20"/>
      <c r="O232" s="19"/>
      <c r="P232" s="20"/>
      <c r="Q232" s="22"/>
    </row>
    <row r="233" spans="2:17">
      <c r="B233" s="17">
        <v>44166</v>
      </c>
      <c r="G233" s="88">
        <v>44531</v>
      </c>
      <c r="H233" s="18"/>
      <c r="I233" s="20"/>
      <c r="J233" s="20"/>
      <c r="K233" s="20"/>
      <c r="L233" s="18"/>
      <c r="M233" s="21"/>
      <c r="N233" s="20"/>
      <c r="O233" s="19"/>
      <c r="P233" s="20"/>
      <c r="Q233" s="22"/>
    </row>
    <row r="234" spans="2:17">
      <c r="B234" s="17">
        <v>44197</v>
      </c>
      <c r="G234" s="88">
        <v>44562</v>
      </c>
      <c r="H234" s="18"/>
      <c r="I234" s="20"/>
      <c r="J234" s="20"/>
      <c r="K234" s="20"/>
      <c r="L234" s="18"/>
      <c r="M234" s="21"/>
      <c r="N234" s="20"/>
      <c r="O234" s="19"/>
      <c r="P234" s="20"/>
      <c r="Q234" s="22"/>
    </row>
    <row r="235" spans="2:17">
      <c r="B235" s="17">
        <v>44228</v>
      </c>
      <c r="G235" s="88">
        <v>44593</v>
      </c>
      <c r="H235" s="18"/>
      <c r="I235" s="20"/>
      <c r="J235" s="20"/>
      <c r="K235" s="20"/>
      <c r="L235" s="18"/>
      <c r="M235" s="21"/>
      <c r="N235" s="20"/>
      <c r="O235" s="19"/>
      <c r="P235" s="20"/>
      <c r="Q235" s="22"/>
    </row>
    <row r="236" spans="2:17">
      <c r="B236" s="43">
        <v>44256</v>
      </c>
      <c r="G236" s="88">
        <v>44621</v>
      </c>
      <c r="H236" s="39"/>
      <c r="I236" s="41"/>
      <c r="J236" s="41"/>
      <c r="K236" s="41"/>
      <c r="L236" s="44"/>
      <c r="M236" s="51"/>
      <c r="N236" s="41"/>
      <c r="O236" s="40"/>
      <c r="P236" s="41"/>
      <c r="Q236" s="42"/>
    </row>
    <row r="237" spans="2:17">
      <c r="B237" s="33">
        <v>44287</v>
      </c>
      <c r="G237" s="88">
        <v>44652</v>
      </c>
      <c r="H237" s="18"/>
      <c r="I237" s="20"/>
      <c r="J237" s="20"/>
      <c r="K237" s="20"/>
      <c r="L237" s="34"/>
      <c r="M237" s="37"/>
      <c r="N237" s="20"/>
      <c r="O237" s="19"/>
      <c r="P237" s="20"/>
      <c r="Q237" s="22"/>
    </row>
    <row r="238" spans="2:17">
      <c r="B238" s="17">
        <v>44317</v>
      </c>
      <c r="G238" s="88">
        <v>44682</v>
      </c>
      <c r="H238" s="18"/>
      <c r="I238" s="20"/>
      <c r="J238" s="20"/>
      <c r="K238" s="20"/>
      <c r="L238" s="18"/>
      <c r="M238" s="21"/>
      <c r="N238" s="20"/>
      <c r="O238" s="19"/>
      <c r="P238" s="20"/>
      <c r="Q238" s="22"/>
    </row>
    <row r="239" spans="2:17">
      <c r="B239" s="17">
        <v>44348</v>
      </c>
      <c r="G239" s="88">
        <v>44713</v>
      </c>
      <c r="H239" s="18"/>
      <c r="I239" s="20"/>
      <c r="J239" s="20"/>
      <c r="K239" s="20"/>
      <c r="L239" s="18"/>
      <c r="M239" s="21"/>
      <c r="N239" s="20"/>
      <c r="O239" s="19"/>
      <c r="P239" s="20"/>
      <c r="Q239" s="22"/>
    </row>
    <row r="240" spans="2:17">
      <c r="B240" s="17">
        <v>44378</v>
      </c>
      <c r="G240" s="88">
        <v>44743</v>
      </c>
      <c r="H240" s="18"/>
      <c r="I240" s="20"/>
      <c r="J240" s="20"/>
      <c r="K240" s="20"/>
      <c r="L240" s="18"/>
      <c r="M240" s="21"/>
      <c r="N240" s="20"/>
      <c r="O240" s="19"/>
      <c r="P240" s="20"/>
      <c r="Q240" s="22"/>
    </row>
    <row r="241" spans="2:17">
      <c r="B241" s="17">
        <v>44409</v>
      </c>
      <c r="G241" s="88">
        <v>44774</v>
      </c>
      <c r="H241" s="18"/>
      <c r="I241" s="20"/>
      <c r="J241" s="20"/>
      <c r="K241" s="20"/>
      <c r="L241" s="18"/>
      <c r="M241" s="21"/>
      <c r="N241" s="20"/>
      <c r="O241" s="19"/>
      <c r="P241" s="20"/>
      <c r="Q241" s="22"/>
    </row>
    <row r="242" spans="2:17">
      <c r="B242" s="17">
        <v>44440</v>
      </c>
      <c r="G242" s="88">
        <v>44805</v>
      </c>
      <c r="H242" s="18"/>
      <c r="I242" s="20"/>
      <c r="J242" s="20"/>
      <c r="K242" s="20"/>
      <c r="L242" s="18"/>
      <c r="M242" s="21"/>
      <c r="N242" s="20"/>
      <c r="O242" s="19"/>
      <c r="P242" s="20"/>
      <c r="Q242" s="22"/>
    </row>
    <row r="243" spans="2:17">
      <c r="B243" s="17">
        <v>44470</v>
      </c>
      <c r="G243" s="88">
        <v>44835</v>
      </c>
      <c r="H243" s="18"/>
      <c r="I243" s="20"/>
      <c r="J243" s="20"/>
      <c r="K243" s="20"/>
      <c r="L243" s="18"/>
      <c r="M243" s="21"/>
      <c r="N243" s="20"/>
      <c r="O243" s="19"/>
      <c r="P243" s="20"/>
      <c r="Q243" s="22"/>
    </row>
    <row r="244" spans="2:17">
      <c r="B244" s="17">
        <v>44501</v>
      </c>
      <c r="G244" s="88">
        <v>44866</v>
      </c>
      <c r="H244" s="18"/>
      <c r="I244" s="20"/>
      <c r="J244" s="20"/>
      <c r="K244" s="20"/>
      <c r="L244" s="18"/>
      <c r="M244" s="21"/>
      <c r="N244" s="20"/>
      <c r="O244" s="19"/>
      <c r="P244" s="20"/>
      <c r="Q244" s="22"/>
    </row>
    <row r="245" spans="2:17">
      <c r="B245" s="17">
        <v>44531</v>
      </c>
      <c r="G245" s="88">
        <v>44896</v>
      </c>
      <c r="H245" s="18"/>
      <c r="I245" s="20"/>
      <c r="J245" s="20"/>
      <c r="K245" s="20"/>
      <c r="L245" s="18"/>
      <c r="M245" s="21"/>
      <c r="N245" s="20"/>
      <c r="O245" s="19"/>
      <c r="P245" s="20"/>
      <c r="Q245" s="22"/>
    </row>
    <row r="246" spans="2:17">
      <c r="B246" s="17">
        <v>44562</v>
      </c>
      <c r="G246" s="88">
        <v>44927</v>
      </c>
      <c r="H246" s="18"/>
      <c r="I246" s="20"/>
      <c r="J246" s="20"/>
      <c r="K246" s="20"/>
      <c r="L246" s="18"/>
      <c r="M246" s="21"/>
      <c r="N246" s="20"/>
      <c r="O246" s="19"/>
      <c r="P246" s="20"/>
      <c r="Q246" s="22"/>
    </row>
    <row r="247" spans="2:17">
      <c r="B247" s="17">
        <v>44593</v>
      </c>
      <c r="G247" s="88">
        <v>44958</v>
      </c>
      <c r="H247" s="18"/>
      <c r="I247" s="20"/>
      <c r="J247" s="20"/>
      <c r="K247" s="20"/>
      <c r="L247" s="18"/>
      <c r="M247" s="21"/>
      <c r="N247" s="20"/>
      <c r="O247" s="19"/>
      <c r="P247" s="20"/>
      <c r="Q247" s="22"/>
    </row>
    <row r="248" spans="2:17">
      <c r="B248" s="38">
        <v>44621</v>
      </c>
      <c r="G248" s="88">
        <v>44986</v>
      </c>
      <c r="H248" s="44"/>
      <c r="I248" s="46"/>
      <c r="J248" s="46"/>
      <c r="K248" s="46"/>
      <c r="L248" s="39"/>
      <c r="M248" s="50"/>
      <c r="N248" s="46"/>
      <c r="O248" s="45"/>
      <c r="P248" s="46"/>
      <c r="Q248" s="47"/>
    </row>
    <row r="249" spans="2:17">
      <c r="B249" s="28">
        <v>44652</v>
      </c>
      <c r="H249" s="34"/>
      <c r="I249" s="36"/>
      <c r="J249" s="36"/>
      <c r="K249" s="36"/>
      <c r="L249" s="29"/>
      <c r="M249" s="49"/>
      <c r="N249" s="36"/>
      <c r="O249" s="35"/>
      <c r="P249" s="36"/>
      <c r="Q249" s="48"/>
    </row>
    <row r="250" spans="2:17">
      <c r="B250" s="17">
        <v>44682</v>
      </c>
      <c r="H250" s="18"/>
      <c r="I250" s="20"/>
      <c r="J250" s="20"/>
      <c r="K250" s="20"/>
      <c r="L250" s="18"/>
      <c r="M250" s="21"/>
      <c r="N250" s="20"/>
      <c r="O250" s="19"/>
      <c r="P250" s="20"/>
      <c r="Q250" s="22"/>
    </row>
    <row r="251" spans="2:17">
      <c r="B251" s="17">
        <v>44713</v>
      </c>
      <c r="H251" s="18"/>
      <c r="I251" s="20"/>
      <c r="J251" s="20"/>
      <c r="K251" s="20"/>
      <c r="L251" s="18"/>
      <c r="M251" s="21"/>
      <c r="N251" s="20"/>
      <c r="O251" s="19"/>
      <c r="P251" s="20"/>
      <c r="Q251" s="22"/>
    </row>
    <row r="252" spans="2:17">
      <c r="B252" s="17">
        <v>44743</v>
      </c>
      <c r="H252" s="18"/>
      <c r="I252" s="20"/>
      <c r="J252" s="20"/>
      <c r="K252" s="20"/>
      <c r="L252" s="18"/>
      <c r="M252" s="21"/>
      <c r="N252" s="20"/>
      <c r="O252" s="19"/>
      <c r="P252" s="20"/>
      <c r="Q252" s="22"/>
    </row>
    <row r="253" spans="2:17">
      <c r="B253" s="17">
        <v>44774</v>
      </c>
      <c r="H253" s="18"/>
      <c r="I253" s="20"/>
      <c r="J253" s="20"/>
      <c r="K253" s="20"/>
      <c r="L253" s="18"/>
      <c r="M253" s="21"/>
      <c r="N253" s="20"/>
      <c r="O253" s="19"/>
      <c r="P253" s="20"/>
      <c r="Q253" s="22"/>
    </row>
    <row r="254" spans="2:17">
      <c r="B254" s="17">
        <v>44805</v>
      </c>
      <c r="H254" s="18"/>
      <c r="I254" s="20"/>
      <c r="J254" s="20"/>
      <c r="K254" s="20"/>
      <c r="L254" s="18"/>
      <c r="M254" s="21"/>
      <c r="N254" s="20"/>
      <c r="O254" s="19"/>
      <c r="P254" s="20"/>
      <c r="Q254" s="22"/>
    </row>
    <row r="255" spans="2:17">
      <c r="B255" s="17">
        <v>44835</v>
      </c>
      <c r="H255" s="18"/>
      <c r="I255" s="20"/>
      <c r="J255" s="20"/>
      <c r="K255" s="20"/>
      <c r="L255" s="18"/>
      <c r="M255" s="21"/>
      <c r="N255" s="20"/>
      <c r="O255" s="19"/>
      <c r="P255" s="20"/>
      <c r="Q255" s="22"/>
    </row>
    <row r="256" spans="2:17">
      <c r="B256" s="17">
        <v>44866</v>
      </c>
      <c r="H256" s="18"/>
      <c r="I256" s="20"/>
      <c r="J256" s="20"/>
      <c r="K256" s="20"/>
      <c r="L256" s="18"/>
      <c r="M256" s="21"/>
      <c r="N256" s="20"/>
      <c r="O256" s="19"/>
      <c r="P256" s="20"/>
      <c r="Q256" s="22"/>
    </row>
    <row r="257" spans="2:17">
      <c r="B257" s="17">
        <v>44896</v>
      </c>
      <c r="H257" s="18"/>
      <c r="I257" s="20"/>
      <c r="J257" s="20"/>
      <c r="K257" s="20"/>
      <c r="L257" s="18"/>
      <c r="M257" s="21"/>
      <c r="N257" s="20"/>
      <c r="O257" s="19"/>
      <c r="P257" s="20"/>
      <c r="Q257" s="22"/>
    </row>
    <row r="258" spans="2:17">
      <c r="B258" s="17">
        <v>44927</v>
      </c>
      <c r="H258" s="18"/>
      <c r="I258" s="20"/>
      <c r="J258" s="20"/>
      <c r="K258" s="20"/>
      <c r="L258" s="18"/>
      <c r="M258" s="21"/>
      <c r="N258" s="20"/>
      <c r="O258" s="19"/>
      <c r="P258" s="20"/>
      <c r="Q258" s="22"/>
    </row>
    <row r="259" spans="2:17">
      <c r="B259" s="17">
        <v>44958</v>
      </c>
      <c r="H259" s="18"/>
      <c r="I259" s="20"/>
      <c r="J259" s="20"/>
      <c r="K259" s="20"/>
      <c r="L259" s="18"/>
      <c r="M259" s="21"/>
      <c r="N259" s="20"/>
      <c r="O259" s="19"/>
      <c r="P259" s="20"/>
      <c r="Q259" s="22"/>
    </row>
    <row r="260" spans="2:17" ht="14.25" thickBot="1">
      <c r="B260" s="23">
        <v>44986</v>
      </c>
      <c r="H260" s="24"/>
      <c r="I260" s="26"/>
      <c r="J260" s="26"/>
      <c r="K260" s="26"/>
      <c r="L260" s="24"/>
      <c r="M260" s="27"/>
      <c r="N260" s="26"/>
      <c r="O260" s="25"/>
      <c r="P260" s="26"/>
      <c r="Q260" s="58"/>
    </row>
    <row r="261" spans="2:17">
      <c r="B261" s="55"/>
      <c r="L261" s="2"/>
      <c r="M261" s="2"/>
    </row>
    <row r="262" spans="2:17">
      <c r="B262" s="56"/>
      <c r="L262" s="2"/>
      <c r="M262" s="2"/>
    </row>
    <row r="263" spans="2:17">
      <c r="B263" s="56"/>
      <c r="L263" s="2"/>
      <c r="M263" s="2"/>
    </row>
    <row r="264" spans="2:17">
      <c r="B264" s="56"/>
      <c r="L264" s="2"/>
      <c r="M264" s="2"/>
    </row>
    <row r="265" spans="2:17">
      <c r="B265" s="56"/>
      <c r="L265" s="2"/>
      <c r="M265" s="2"/>
    </row>
    <row r="266" spans="2:17">
      <c r="B266" s="56"/>
      <c r="L266" s="2"/>
      <c r="M266" s="2"/>
    </row>
    <row r="267" spans="2:17">
      <c r="B267" s="56"/>
      <c r="L267" s="2"/>
      <c r="M267" s="2"/>
    </row>
    <row r="268" spans="2:17">
      <c r="B268" s="56"/>
      <c r="L268" s="2"/>
      <c r="M268" s="2"/>
    </row>
    <row r="269" spans="2:17">
      <c r="B269" s="56"/>
      <c r="L269" s="2"/>
      <c r="M269" s="2"/>
    </row>
    <row r="270" spans="2:17">
      <c r="B270" s="56"/>
      <c r="L270" s="2"/>
      <c r="M270" s="2"/>
    </row>
    <row r="271" spans="2:17">
      <c r="B271" s="56"/>
      <c r="L271" s="2"/>
      <c r="M271" s="2"/>
    </row>
    <row r="272" spans="2:17">
      <c r="B272" s="56"/>
      <c r="L272" s="2"/>
      <c r="M272" s="2"/>
    </row>
  </sheetData>
  <mergeCells count="1">
    <mergeCell ref="L2:Q2"/>
  </mergeCells>
  <phoneticPr fontId="1"/>
  <pageMargins left="0.78740157480314965" right="0.49" top="0.28999999999999998" bottom="0" header="0.51181102362204722" footer="0.51181102362204722"/>
  <pageSetup paperSize="9" scale="64" fitToHeight="2" orientation="landscape" horizontalDpi="4294967293" verticalDpi="200" r:id="rId1"/>
  <headerFooter alignWithMargins="0"/>
  <rowBreaks count="3" manualBreakCount="3">
    <brk id="44" min="1" max="20" man="1"/>
    <brk id="80" min="1" max="20" man="1"/>
    <brk id="116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DATA</vt:lpstr>
      <vt:lpstr>Graph年乖離度</vt:lpstr>
      <vt:lpstr>DATA!Print_Area</vt:lpstr>
      <vt:lpstr>DATA!Print_Titles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</dc:creator>
  <cp:lastModifiedBy>sakuracoco</cp:lastModifiedBy>
  <cp:lastPrinted>2012-07-14T11:55:31Z</cp:lastPrinted>
  <dcterms:created xsi:type="dcterms:W3CDTF">2004-01-10T14:24:03Z</dcterms:created>
  <dcterms:modified xsi:type="dcterms:W3CDTF">2016-06-11T10:36:32Z</dcterms:modified>
</cp:coreProperties>
</file>